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85" activeTab="2"/>
  </bookViews>
  <sheets>
    <sheet name="Баланс" sheetId="1" r:id="rId1"/>
    <sheet name="форма 2" sheetId="2" r:id="rId2"/>
    <sheet name="рух" sheetId="3" r:id="rId3"/>
    <sheet name="капитал" sheetId="4" r:id="rId4"/>
  </sheets>
  <externalReferences>
    <externalReference r:id="rId7"/>
  </externalReferences>
  <definedNames>
    <definedName name="_xlnm.Print_Area" localSheetId="0">'Баланс'!$A$1:$BQ$140</definedName>
    <definedName name="_xlnm.Print_Area" localSheetId="3">'капитал'!$A$1:$BS$55</definedName>
    <definedName name="_xlnm.Print_Area" localSheetId="2">'рух'!$A$1:$BS$91</definedName>
    <definedName name="_xlnm.Print_Area" localSheetId="1">'форма 2'!$A$1:$BR$96</definedName>
  </definedNames>
  <calcPr fullCalcOnLoad="1"/>
</workbook>
</file>

<file path=xl/sharedStrings.xml><?xml version="1.0" encoding="utf-8"?>
<sst xmlns="http://schemas.openxmlformats.org/spreadsheetml/2006/main" count="653" uniqueCount="395">
  <si>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</si>
  <si>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</si>
  <si>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</si>
  <si>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</si>
  <si>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</si>
  <si>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</si>
  <si>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</si>
  <si>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</si>
  <si>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</si>
  <si>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</si>
  <si>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</si>
  <si>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</si>
  <si>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</si>
  <si>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</si>
  <si>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</si>
  <si>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</si>
  <si>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t>Адреса, телефон</t>
  </si>
  <si>
    <t>Баланс (Звіт про фінансовий стан)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</si>
  <si>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</si>
  <si>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</si>
  <si>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</si>
  <si>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</si>
  <si>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</si>
  <si>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</si>
  <si>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</si>
  <si>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</si>
  <si>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</si>
  <si>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</si>
  <si>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</si>
  <si>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</si>
  <si>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</si>
  <si>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</si>
  <si>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</si>
  <si>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</si>
  <si>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</si>
  <si>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</si>
  <si>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</si>
  <si>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</si>
  <si>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</si>
  <si>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</si>
  <si>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</si>
  <si>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</si>
  <si>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</si>
  <si>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</si>
  <si>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</si>
  <si>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</si>
  <si>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</si>
  <si>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</si>
  <si>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</si>
  <si>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</si>
  <si>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</si>
  <si>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</si>
  <si>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</si>
  <si>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</si>
  <si>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</si>
  <si>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</si>
  <si>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</si>
  <si>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</si>
  <si>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</si>
  <si>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</si>
  <si>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</si>
  <si>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</si>
  <si>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</si>
  <si>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</si>
  <si>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</si>
  <si>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</si>
  <si>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</si>
  <si>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</si>
  <si>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</si>
  <si>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</si>
  <si>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</si>
  <si>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</si>
  <si>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</si>
  <si>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</si>
  <si>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</si>
  <si>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</si>
  <si>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</si>
  <si>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</si>
  <si>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</si>
  <si>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</si>
  <si>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</si>
  <si>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</si>
  <si>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</si>
  <si>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</si>
  <si>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</si>
  <si>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t xml:space="preserve"> </t>
  </si>
  <si>
    <t>1610</t>
  </si>
  <si>
    <t>1010</t>
  </si>
  <si>
    <t>)</t>
  </si>
  <si>
    <t>(</t>
  </si>
  <si>
    <t>на</t>
  </si>
  <si>
    <t>р.</t>
  </si>
  <si>
    <t>20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</si>
  <si>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</si>
  <si>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Зареєстрований (пайовий) капітал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</si>
  <si>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</si>
  <si>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1016</t>
  </si>
  <si>
    <t>1017</t>
  </si>
  <si>
    <t>1021</t>
  </si>
  <si>
    <t>1022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</si>
  <si>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</si>
  <si>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</si>
  <si>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</si>
  <si>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1050</t>
  </si>
  <si>
    <t>1060</t>
  </si>
  <si>
    <t>1065</t>
  </si>
  <si>
    <t>1101</t>
  </si>
  <si>
    <t>1102</t>
  </si>
  <si>
    <t>1103</t>
  </si>
  <si>
    <t>1104</t>
  </si>
  <si>
    <t>Виробничі запаси</t>
  </si>
  <si>
    <t>Незавершене виробництво</t>
  </si>
  <si>
    <t>Готова продукція</t>
  </si>
  <si>
    <t>Товари</t>
  </si>
  <si>
    <t xml:space="preserve">   Первісна вартість інвестиційної нерухомості</t>
  </si>
  <si>
    <t xml:space="preserve">   Знос інвестиційної нерухомості</t>
  </si>
  <si>
    <t xml:space="preserve">   Первісна вартість довгострокових біологічних активів</t>
  </si>
  <si>
    <t xml:space="preserve">   Накопичена амортизація довгострокових біологічних активів</t>
  </si>
  <si>
    <t>1115</t>
  </si>
  <si>
    <t>1120</t>
  </si>
  <si>
    <t>Депозити перестрахування</t>
  </si>
  <si>
    <t>Векселі одержані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</si>
  <si>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</si>
  <si>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</si>
  <si>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1140</t>
  </si>
  <si>
    <t>1145</t>
  </si>
  <si>
    <t>1167</t>
  </si>
  <si>
    <t>1166</t>
  </si>
  <si>
    <t>Готівка</t>
  </si>
  <si>
    <t>Рахунки в банках</t>
  </si>
  <si>
    <t>Частка перестраховика у страхових резервах</t>
  </si>
  <si>
    <t>у тому числі в:
резервах довгострокових зобов'язань</t>
  </si>
  <si>
    <t>резервах збитків або резервах належних виплат</t>
  </si>
  <si>
    <t>резервах незароблених премій</t>
  </si>
  <si>
    <t>інших страхових резервах</t>
  </si>
  <si>
    <t>1180</t>
  </si>
  <si>
    <t>1181</t>
  </si>
  <si>
    <t>1182</t>
  </si>
  <si>
    <t>1183</t>
  </si>
  <si>
    <t>1184</t>
  </si>
  <si>
    <t>1401</t>
  </si>
  <si>
    <t>Внески до незареєстрованого статутного капіталу</t>
  </si>
  <si>
    <t>1411</t>
  </si>
  <si>
    <t>Емісійний дохід</t>
  </si>
  <si>
    <t>Накопичені курсові різниці</t>
  </si>
  <si>
    <t>1412</t>
  </si>
  <si>
    <t>1435</t>
  </si>
  <si>
    <t>Інші резерви</t>
  </si>
  <si>
    <t>1505</t>
  </si>
  <si>
    <t>Пенсійні зобов'язання</t>
  </si>
  <si>
    <t>1521</t>
  </si>
  <si>
    <t>1526</t>
  </si>
  <si>
    <t>Довгострокові забезпечення витрат персоналу</t>
  </si>
  <si>
    <t>Благодійна допомога</t>
  </si>
  <si>
    <t>Страхові резерви</t>
  </si>
  <si>
    <t>у тому числі:
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</si>
  <si>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</si>
  <si>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</si>
  <si>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</si>
  <si>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</si>
  <si>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1540</t>
  </si>
  <si>
    <t>Призовий фонд</t>
  </si>
  <si>
    <t>1530</t>
  </si>
  <si>
    <t>1531</t>
  </si>
  <si>
    <t>1532</t>
  </si>
  <si>
    <t>1533</t>
  </si>
  <si>
    <t>1534</t>
  </si>
  <si>
    <t>1535</t>
  </si>
  <si>
    <t>Резерв на виплату джек-поту</t>
  </si>
  <si>
    <t>1545</t>
  </si>
  <si>
    <t>1605</t>
  </si>
  <si>
    <t>Векселі видані</t>
  </si>
  <si>
    <t>1635</t>
  </si>
  <si>
    <t>1640</t>
  </si>
  <si>
    <t>1645</t>
  </si>
  <si>
    <t>1650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</si>
  <si>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</si>
  <si>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</si>
  <si>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</si>
  <si>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</si>
  <si>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1670</t>
  </si>
  <si>
    <t>1800</t>
  </si>
  <si>
    <t>Відстрочені комісійні доходи від перестраховиків</t>
  </si>
  <si>
    <t>V. Чиста вартість активів недержавного пенсійного фонду</t>
  </si>
  <si>
    <t>III. Необоротні активи, утримувані для продажу, та групи вибуття</t>
  </si>
  <si>
    <r>
      <t>IІІ. Поточні зобов'язання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і забезпечення</t>
    </r>
  </si>
  <si>
    <r>
      <t>Середня кількість працівників</t>
    </r>
    <r>
      <rPr>
        <vertAlign val="superscript"/>
        <sz val="12"/>
        <color indexed="8"/>
        <rFont val="Times New Roman"/>
        <family val="1"/>
      </rPr>
      <t>1</t>
    </r>
  </si>
  <si>
    <t>повне товариство</t>
  </si>
  <si>
    <t>інші види кредитування</t>
  </si>
  <si>
    <t>V</t>
  </si>
  <si>
    <t>31 грудня</t>
  </si>
  <si>
    <t>Острєва Анна Петрівна</t>
  </si>
  <si>
    <t>Лоза Галина Миколаївна</t>
  </si>
  <si>
    <t>38572374</t>
  </si>
  <si>
    <t>260</t>
  </si>
  <si>
    <t>64.92</t>
  </si>
  <si>
    <t>УКРАЇНА, Кіровоградська область</t>
  </si>
  <si>
    <t>01</t>
  </si>
  <si>
    <t>2015</t>
  </si>
  <si>
    <t>ПОВНЕ ТОВАРИСТВО "ЛОМБАРД ЕНЕЙ ФІНАНС І КОМПАНІЯ"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</si>
  <si>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</si>
  <si>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t>(найменування)</t>
  </si>
  <si>
    <t>Звіт про рух грошових коштів (за прямим методом)</t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</si>
  <si>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</si>
  <si>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за</t>
  </si>
  <si>
    <t>Форма N 3</t>
  </si>
  <si>
    <t>Стаття</t>
  </si>
  <si>
    <t>За звітний період</t>
  </si>
  <si>
    <t>За аналогічний період попереднього року</t>
  </si>
  <si>
    <t>P.S. Дані примітки та колір комірок не друкуються.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</si>
  <si>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</si>
  <si>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</si>
  <si>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</si>
  <si>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</si>
  <si>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</si>
  <si>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</si>
  <si>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</si>
  <si>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</si>
  <si>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</si>
  <si>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</si>
  <si>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</si>
  <si>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</si>
  <si>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</si>
  <si>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</si>
  <si>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</si>
  <si>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</si>
  <si>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</si>
  <si>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</si>
  <si>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</si>
  <si>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</si>
  <si>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</si>
  <si>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</si>
  <si>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</si>
  <si>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</si>
  <si>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</si>
  <si>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</si>
  <si>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</si>
  <si>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</si>
  <si>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</si>
  <si>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</si>
  <si>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</si>
  <si>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</si>
  <si>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</si>
  <si>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</si>
  <si>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</si>
  <si>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</si>
  <si>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</si>
  <si>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</si>
  <si>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</si>
  <si>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</si>
  <si>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</si>
  <si>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придбання:</t>
  </si>
  <si>
    <t>Виплати за деривативами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</si>
  <si>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</si>
  <si>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</si>
  <si>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</si>
  <si>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</si>
  <si>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</si>
  <si>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</si>
  <si>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</si>
  <si>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Надходження від продажу частки в дочірньому підприємстві</t>
  </si>
  <si>
    <t>Витрачання на:</t>
  </si>
  <si>
    <t>Викуп власних акцій</t>
  </si>
  <si>
    <t>Погашення позик</t>
  </si>
  <si>
    <t>Сплату дивідендів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</si>
  <si>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</si>
  <si>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</si>
  <si>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</si>
  <si>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</si>
  <si>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</si>
  <si>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</si>
  <si>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</si>
  <si>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</si>
  <si>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</si>
  <si>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рік</t>
  </si>
  <si>
    <r>
      <t xml:space="preserve">Увага! </t>
    </r>
    <r>
      <rPr>
        <sz val="12"/>
        <rFont val="Arial Cyr"/>
        <family val="2"/>
      </rPr>
      <t xml:space="preserve">У зв’язку з певними особливостями заповнення </t>
    </r>
    <r>
      <rPr>
        <b/>
        <sz val="12"/>
        <rFont val="Arial Cyr"/>
        <family val="2"/>
      </rPr>
      <t>фінансової звітності</t>
    </r>
    <r>
      <rPr>
        <sz val="12"/>
        <rFont val="Arial Cyr"/>
        <family val="2"/>
      </rPr>
      <t xml:space="preserve"> пропонуємо Вам скористатись листом </t>
    </r>
    <r>
      <rPr>
        <b/>
        <sz val="12"/>
        <rFont val="Arial Cyr"/>
        <family val="2"/>
      </rPr>
      <t>"Для розрахунків"</t>
    </r>
    <r>
      <rPr>
        <sz val="12"/>
        <rFont val="Arial Cyr"/>
        <family val="2"/>
      </rPr>
      <t xml:space="preserve">, щоб скласти звіт, а потім </t>
    </r>
    <r>
      <rPr>
        <b/>
        <sz val="12"/>
        <rFont val="Arial Cyr"/>
        <family val="2"/>
      </rPr>
      <t>роздрукувати ГОТОВИЙ ЗВІТ з однойменного листа</t>
    </r>
    <r>
      <rPr>
        <sz val="12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</si>
  <si>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</si>
  <si>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t>Звіт про фінансові результати (Звіт про сукупний дохід)</t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</si>
  <si>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</si>
  <si>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Форма N 2</t>
  </si>
  <si>
    <t>І. ФІНАНСОВІ РЕЗУЛЬТАТИ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</si>
  <si>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</si>
  <si>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</si>
  <si>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</si>
  <si>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</si>
  <si>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</si>
  <si>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</si>
  <si>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</si>
  <si>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</si>
  <si>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</si>
  <si>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</si>
  <si>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</si>
  <si>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</si>
  <si>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</si>
  <si>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</si>
  <si>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</si>
  <si>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</si>
  <si>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</si>
  <si>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</si>
  <si>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</si>
  <si>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</si>
  <si>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</si>
  <si>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</si>
  <si>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</si>
  <si>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</si>
  <si>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</si>
  <si>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</si>
  <si>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</si>
  <si>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</si>
  <si>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</si>
  <si>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</si>
  <si>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</si>
  <si>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</si>
  <si>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</si>
  <si>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</si>
  <si>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</si>
  <si>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</si>
  <si>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</si>
  <si>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</si>
  <si>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</si>
  <si>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</si>
  <si>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</si>
  <si>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</si>
  <si>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</si>
  <si>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</si>
  <si>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</si>
  <si>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</si>
  <si>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</si>
  <si>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</si>
  <si>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</si>
  <si>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</si>
  <si>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</si>
  <si>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</si>
  <si>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</si>
  <si>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</si>
  <si>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</si>
  <si>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</si>
  <si>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</si>
  <si>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</si>
  <si>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Звіт про власний капітал</t>
  </si>
  <si>
    <t xml:space="preserve"> р.</t>
  </si>
  <si>
    <t>Форма N 4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</si>
  <si>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</si>
  <si>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</si>
  <si>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</si>
  <si>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</si>
  <si>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</si>
  <si>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Неопла-
чений капітал</t>
  </si>
  <si>
    <t>Вилу-
чений капітал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</si>
  <si>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</si>
  <si>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</si>
  <si>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</si>
  <si>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</si>
  <si>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</si>
  <si>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</si>
  <si>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</si>
  <si>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</si>
  <si>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</si>
  <si>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4100</t>
  </si>
  <si>
    <t>Інший сукупний дохід за звітний період</t>
  </si>
  <si>
    <t>4111</t>
  </si>
  <si>
    <t>4112</t>
  </si>
  <si>
    <t>4113</t>
  </si>
  <si>
    <t>Частка іншого сукупного доходу асоційованих і спільних підприємств</t>
  </si>
  <si>
    <t>4114</t>
  </si>
  <si>
    <t>4116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</si>
  <si>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</si>
  <si>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</si>
  <si>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</si>
  <si>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</si>
  <si>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</si>
  <si>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</si>
  <si>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</si>
  <si>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</si>
  <si>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</si>
  <si>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</si>
  <si>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</si>
  <si>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</si>
  <si>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</si>
  <si>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</si>
  <si>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</si>
  <si>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</si>
  <si>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</si>
  <si>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</si>
  <si>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Зменшення номінальної вартості акцій</t>
  </si>
  <si>
    <t>4280</t>
  </si>
  <si>
    <t>Інші зміни в капіталі</t>
  </si>
  <si>
    <t>Разом змін у капіталі</t>
  </si>
  <si>
    <t>на кінець року</t>
  </si>
  <si>
    <t>3510900000</t>
  </si>
  <si>
    <t>вул. Леніна, буд. 108 А, м. Світловодськ, Кіровоградська обл., 27500</t>
  </si>
  <si>
    <t>ПОВНЕ ТОВАРИСТВО "ЛОМБАРД  ЕНЕЙ ФІНАНС І КОМПАНІЯ"</t>
  </si>
  <si>
    <t>15</t>
  </si>
  <si>
    <t>2016</t>
  </si>
  <si>
    <t>12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</si>
</sst>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0_ ;[Red]\-#,##0.00\ "/>
    <numFmt numFmtId="194" formatCode="0.00_ ;[Red]\-0.00\ "/>
  </numFmts>
  <fonts count="45">
    <font>
      <sz val="10"/>
      <color indexed="8"/>
      <name val="Times New Roman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10"/>
      <name val="Arial Cyr"/>
      <family val="2"/>
    </font>
    <font>
      <b/>
      <sz val="8"/>
      <color indexed="8"/>
      <name val="Times New Roman"/>
      <family val="1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>
      <alignment/>
      <protection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65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0" fontId="4" fillId="0" borderId="0" xfId="52" applyFont="1" applyFill="1" applyAlignment="1" quotePrefix="1">
      <alignment vertical="top" wrapText="1"/>
      <protection/>
    </xf>
    <xf numFmtId="49" fontId="0" fillId="0" borderId="0" xfId="0" applyNumberFormat="1" applyFill="1" applyAlignment="1">
      <alignment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2" fillId="0" borderId="0" xfId="0" applyNumberFormat="1" applyFont="1" applyAlignment="1" applyProtection="1">
      <alignment vertical="center"/>
      <protection hidden="1"/>
    </xf>
    <xf numFmtId="0" fontId="14" fillId="0" borderId="10" xfId="0" applyNumberFormat="1" applyFont="1" applyBorder="1" applyAlignment="1">
      <alignment wrapText="1"/>
    </xf>
    <xf numFmtId="0" fontId="14" fillId="0" borderId="11" xfId="0" applyNumberFormat="1" applyFont="1" applyBorder="1" applyAlignment="1">
      <alignment wrapText="1"/>
    </xf>
    <xf numFmtId="0" fontId="14" fillId="0" borderId="12" xfId="0" applyNumberFormat="1" applyFont="1" applyBorder="1" applyAlignment="1">
      <alignment wrapText="1"/>
    </xf>
    <xf numFmtId="0" fontId="14" fillId="0" borderId="10" xfId="0" applyNumberFormat="1" applyFont="1" applyBorder="1" applyAlignment="1">
      <alignment/>
    </xf>
    <xf numFmtId="0" fontId="14" fillId="0" borderId="11" xfId="0" applyNumberFormat="1" applyFont="1" applyBorder="1" applyAlignment="1">
      <alignment/>
    </xf>
    <xf numFmtId="0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 vertical="center"/>
    </xf>
    <xf numFmtId="0" fontId="14" fillId="0" borderId="10" xfId="0" applyNumberFormat="1" applyFont="1" applyBorder="1" applyAlignment="1">
      <alignment vertical="center" wrapText="1"/>
    </xf>
    <xf numFmtId="0" fontId="14" fillId="0" borderId="11" xfId="0" applyNumberFormat="1" applyFont="1" applyBorder="1" applyAlignment="1">
      <alignment vertical="center" wrapText="1"/>
    </xf>
    <xf numFmtId="0" fontId="14" fillId="0" borderId="12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49" fontId="16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 vertical="center"/>
    </xf>
    <xf numFmtId="49" fontId="14" fillId="0" borderId="0" xfId="0" applyNumberFormat="1" applyFont="1" applyAlignment="1" applyProtection="1">
      <alignment/>
      <protection hidden="1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right"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/>
    </xf>
    <xf numFmtId="0" fontId="18" fillId="0" borderId="0" xfId="52" applyFont="1" applyFill="1" applyAlignment="1" quotePrefix="1">
      <alignment vertical="top" wrapText="1"/>
      <protection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horizontal="center" vertical="top"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/>
    </xf>
    <xf numFmtId="0" fontId="14" fillId="0" borderId="0" xfId="0" applyNumberFormat="1" applyFont="1" applyAlignment="1" applyProtection="1">
      <alignment/>
      <protection hidden="1"/>
    </xf>
    <xf numFmtId="0" fontId="14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Alignment="1">
      <alignment vertical="center"/>
    </xf>
    <xf numFmtId="49" fontId="13" fillId="0" borderId="15" xfId="0" applyNumberFormat="1" applyFont="1" applyBorder="1" applyAlignment="1" applyProtection="1">
      <alignment/>
      <protection hidden="1"/>
    </xf>
    <xf numFmtId="49" fontId="0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6" borderId="13" xfId="0" applyNumberFormat="1" applyFont="1" applyFill="1" applyBorder="1" applyAlignment="1">
      <alignment horizontal="center" vertical="center" wrapText="1"/>
    </xf>
    <xf numFmtId="0" fontId="14" fillId="6" borderId="14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0" xfId="0" applyNumberFormat="1" applyFont="1" applyFill="1" applyBorder="1" applyAlignment="1">
      <alignment horizontal="center" vertical="center" wrapText="1"/>
    </xf>
    <xf numFmtId="0" fontId="14" fillId="6" borderId="1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/>
    </xf>
    <xf numFmtId="0" fontId="14" fillId="0" borderId="11" xfId="0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vertical="center" wrapText="1"/>
    </xf>
    <xf numFmtId="49" fontId="14" fillId="0" borderId="13" xfId="0" applyNumberFormat="1" applyFont="1" applyBorder="1" applyAlignment="1">
      <alignment/>
    </xf>
    <xf numFmtId="0" fontId="14" fillId="0" borderId="14" xfId="0" applyFont="1" applyFill="1" applyBorder="1" applyAlignment="1">
      <alignment vertical="center" wrapText="1"/>
    </xf>
    <xf numFmtId="0" fontId="14" fillId="0" borderId="14" xfId="0" applyNumberFormat="1" applyFont="1" applyFill="1" applyBorder="1" applyAlignment="1">
      <alignment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 applyProtection="1">
      <alignment vertical="center" wrapText="1"/>
      <protection hidden="1"/>
    </xf>
    <xf numFmtId="0" fontId="14" fillId="0" borderId="14" xfId="0" applyNumberFormat="1" applyFont="1" applyFill="1" applyBorder="1" applyAlignment="1" applyProtection="1">
      <alignment vertical="center" wrapText="1"/>
      <protection hidden="1"/>
    </xf>
    <xf numFmtId="49" fontId="14" fillId="0" borderId="0" xfId="0" applyNumberFormat="1" applyFont="1" applyAlignment="1" applyProtection="1">
      <alignment/>
      <protection hidden="1"/>
    </xf>
    <xf numFmtId="0" fontId="14" fillId="0" borderId="0" xfId="0" applyNumberFormat="1" applyFont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6" borderId="13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vertical="center" wrapText="1"/>
    </xf>
    <xf numFmtId="49" fontId="14" fillId="0" borderId="0" xfId="0" applyNumberFormat="1" applyFont="1" applyAlignment="1">
      <alignment horizontal="justify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Border="1" applyAlignment="1">
      <alignment vertical="center" wrapText="1"/>
    </xf>
    <xf numFmtId="1" fontId="27" fillId="0" borderId="14" xfId="0" applyNumberFormat="1" applyFont="1" applyBorder="1" applyAlignment="1">
      <alignment vertical="center" wrapText="1"/>
    </xf>
    <xf numFmtId="1" fontId="27" fillId="0" borderId="13" xfId="0" applyNumberFormat="1" applyFont="1" applyBorder="1" applyAlignment="1">
      <alignment vertical="center" wrapText="1"/>
    </xf>
    <xf numFmtId="1" fontId="27" fillId="6" borderId="13" xfId="0" applyNumberFormat="1" applyFont="1" applyFill="1" applyBorder="1" applyAlignment="1">
      <alignment vertical="center" wrapText="1"/>
    </xf>
    <xf numFmtId="1" fontId="27" fillId="6" borderId="14" xfId="0" applyNumberFormat="1" applyFont="1" applyFill="1" applyBorder="1" applyAlignment="1">
      <alignment vertical="center" wrapText="1"/>
    </xf>
    <xf numFmtId="1" fontId="27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/>
    </xf>
    <xf numFmtId="1" fontId="27" fillId="0" borderId="10" xfId="0" applyNumberFormat="1" applyFont="1" applyBorder="1" applyAlignment="1">
      <alignment vertical="center" wrapText="1"/>
    </xf>
    <xf numFmtId="1" fontId="27" fillId="0" borderId="12" xfId="0" applyNumberFormat="1" applyFont="1" applyBorder="1" applyAlignment="1">
      <alignment vertical="center" wrapText="1"/>
    </xf>
    <xf numFmtId="1" fontId="27" fillId="6" borderId="10" xfId="0" applyNumberFormat="1" applyFont="1" applyFill="1" applyBorder="1" applyAlignment="1">
      <alignment vertical="center" wrapText="1"/>
    </xf>
    <xf numFmtId="1" fontId="27" fillId="6" borderId="12" xfId="0" applyNumberFormat="1" applyFont="1" applyFill="1" applyBorder="1" applyAlignment="1">
      <alignment vertical="center" wrapText="1"/>
    </xf>
    <xf numFmtId="1" fontId="27" fillId="0" borderId="11" xfId="0" applyNumberFormat="1" applyFont="1" applyBorder="1" applyAlignment="1">
      <alignment vertical="center" wrapText="1"/>
    </xf>
    <xf numFmtId="1" fontId="27" fillId="6" borderId="11" xfId="0" applyNumberFormat="1" applyFont="1" applyFill="1" applyBorder="1" applyAlignment="1">
      <alignment vertical="center" wrapText="1"/>
    </xf>
    <xf numFmtId="1" fontId="27" fillId="0" borderId="11" xfId="0" applyNumberFormat="1" applyFont="1" applyFill="1" applyBorder="1" applyAlignment="1">
      <alignment vertical="center" wrapText="1"/>
    </xf>
    <xf numFmtId="1" fontId="27" fillId="0" borderId="12" xfId="0" applyNumberFormat="1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27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1" fontId="27" fillId="0" borderId="16" xfId="0" applyNumberFormat="1" applyFont="1" applyBorder="1" applyAlignment="1">
      <alignment vertical="center" wrapText="1"/>
    </xf>
    <xf numFmtId="1" fontId="27" fillId="0" borderId="17" xfId="0" applyNumberFormat="1" applyFont="1" applyFill="1" applyBorder="1" applyAlignment="1">
      <alignment vertical="center" wrapText="1"/>
    </xf>
    <xf numFmtId="1" fontId="0" fillId="0" borderId="1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27" fillId="0" borderId="16" xfId="0" applyNumberFormat="1" applyFont="1" applyFill="1" applyBorder="1" applyAlignment="1">
      <alignment vertical="center" wrapText="1"/>
    </xf>
    <xf numFmtId="1" fontId="27" fillId="6" borderId="16" xfId="0" applyNumberFormat="1" applyFont="1" applyFill="1" applyBorder="1" applyAlignment="1">
      <alignment vertical="center" wrapText="1"/>
    </xf>
    <xf numFmtId="1" fontId="27" fillId="6" borderId="17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1" fontId="27" fillId="0" borderId="17" xfId="0" applyNumberFormat="1" applyFont="1" applyBorder="1" applyAlignment="1">
      <alignment vertical="center" wrapText="1"/>
    </xf>
    <xf numFmtId="1" fontId="0" fillId="0" borderId="13" xfId="0" applyNumberFormat="1" applyFont="1" applyBorder="1" applyAlignment="1">
      <alignment vertical="center" wrapText="1"/>
    </xf>
    <xf numFmtId="1" fontId="0" fillId="0" borderId="14" xfId="0" applyNumberFormat="1" applyFont="1" applyBorder="1" applyAlignment="1">
      <alignment vertical="center" wrapText="1"/>
    </xf>
    <xf numFmtId="1" fontId="0" fillId="6" borderId="13" xfId="0" applyNumberFormat="1" applyFont="1" applyFill="1" applyBorder="1" applyAlignment="1">
      <alignment vertical="center" wrapText="1"/>
    </xf>
    <xf numFmtId="1" fontId="0" fillId="6" borderId="14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Alignment="1" applyProtection="1">
      <alignment/>
      <protection hidden="1"/>
    </xf>
    <xf numFmtId="2" fontId="14" fillId="0" borderId="0" xfId="0" applyNumberFormat="1" applyFont="1" applyAlignment="1">
      <alignment/>
    </xf>
    <xf numFmtId="49" fontId="14" fillId="0" borderId="0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49" fontId="14" fillId="0" borderId="18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center"/>
    </xf>
    <xf numFmtId="49" fontId="14" fillId="0" borderId="13" xfId="0" applyNumberFormat="1" applyFont="1" applyBorder="1" applyAlignment="1">
      <alignment horizontal="left" wrapText="1"/>
    </xf>
    <xf numFmtId="49" fontId="14" fillId="0" borderId="19" xfId="0" applyNumberFormat="1" applyFont="1" applyBorder="1" applyAlignment="1">
      <alignment horizontal="left" wrapText="1"/>
    </xf>
    <xf numFmtId="49" fontId="14" fillId="0" borderId="14" xfId="0" applyNumberFormat="1" applyFont="1" applyBorder="1" applyAlignment="1">
      <alignment horizontal="left" wrapText="1"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/>
    </xf>
    <xf numFmtId="0" fontId="14" fillId="6" borderId="20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49" fontId="10" fillId="0" borderId="19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left" vertical="center" wrapText="1" indent="1"/>
    </xf>
    <xf numFmtId="49" fontId="14" fillId="0" borderId="15" xfId="0" applyNumberFormat="1" applyFont="1" applyBorder="1" applyAlignment="1">
      <alignment horizontal="left" vertical="center" wrapText="1" indent="1"/>
    </xf>
    <xf numFmtId="49" fontId="14" fillId="0" borderId="17" xfId="0" applyNumberFormat="1" applyFont="1" applyBorder="1" applyAlignment="1">
      <alignment horizontal="left" vertical="center" wrapText="1" indent="1"/>
    </xf>
    <xf numFmtId="49" fontId="14" fillId="0" borderId="21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vertical="center" wrapText="1"/>
    </xf>
    <xf numFmtId="49" fontId="10" fillId="0" borderId="21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vertical="center" wrapText="1"/>
    </xf>
    <xf numFmtId="49" fontId="14" fillId="0" borderId="15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vertical="center" wrapText="1"/>
    </xf>
    <xf numFmtId="0" fontId="14" fillId="0" borderId="13" xfId="0" applyNumberFormat="1" applyFont="1" applyBorder="1" applyAlignment="1">
      <alignment horizontal="left" vertical="center" wrapText="1"/>
    </xf>
    <xf numFmtId="0" fontId="14" fillId="0" borderId="19" xfId="0" applyNumberFormat="1" applyFont="1" applyBorder="1" applyAlignment="1">
      <alignment horizontal="left" vertical="center" wrapText="1"/>
    </xf>
    <xf numFmtId="0" fontId="14" fillId="0" borderId="14" xfId="0" applyNumberFormat="1" applyFont="1" applyBorder="1" applyAlignment="1">
      <alignment horizontal="left" vertical="center" wrapText="1"/>
    </xf>
    <xf numFmtId="0" fontId="14" fillId="0" borderId="13" xfId="0" applyNumberFormat="1" applyFont="1" applyBorder="1" applyAlignment="1">
      <alignment horizontal="center" wrapText="1"/>
    </xf>
    <xf numFmtId="0" fontId="14" fillId="0" borderId="19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left" vertical="center" wrapText="1"/>
    </xf>
    <xf numFmtId="0" fontId="14" fillId="0" borderId="22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18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center" wrapText="1"/>
    </xf>
    <xf numFmtId="0" fontId="14" fillId="0" borderId="12" xfId="0" applyNumberFormat="1" applyFont="1" applyBorder="1" applyAlignment="1">
      <alignment horizontal="center" wrapText="1"/>
    </xf>
    <xf numFmtId="0" fontId="14" fillId="0" borderId="22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0" fontId="14" fillId="0" borderId="18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vertical="center" wrapText="1"/>
    </xf>
    <xf numFmtId="49" fontId="14" fillId="0" borderId="23" xfId="0" applyNumberFormat="1" applyFont="1" applyBorder="1" applyAlignment="1">
      <alignment horizontal="left" vertical="center" wrapText="1" indent="1"/>
    </xf>
    <xf numFmtId="0" fontId="14" fillId="0" borderId="2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4" fillId="0" borderId="11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 indent="1"/>
    </xf>
    <xf numFmtId="49" fontId="14" fillId="0" borderId="23" xfId="0" applyNumberFormat="1" applyFont="1" applyBorder="1" applyAlignment="1">
      <alignment horizontal="left" vertical="center" wrapText="1"/>
    </xf>
    <xf numFmtId="0" fontId="14" fillId="0" borderId="23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left" vertical="center" wrapText="1"/>
    </xf>
    <xf numFmtId="0" fontId="14" fillId="0" borderId="15" xfId="0" applyNumberFormat="1" applyFont="1" applyBorder="1" applyAlignment="1">
      <alignment horizontal="left" vertical="center" wrapText="1"/>
    </xf>
    <xf numFmtId="0" fontId="14" fillId="0" borderId="17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4" fillId="22" borderId="0" xfId="52" applyFont="1" applyFill="1" applyAlignment="1" quotePrefix="1">
      <alignment horizontal="justify" vertical="top" wrapText="1"/>
      <protection/>
    </xf>
    <xf numFmtId="0" fontId="14" fillId="0" borderId="20" xfId="0" applyNumberFormat="1" applyFont="1" applyBorder="1" applyAlignment="1">
      <alignment horizontal="left" vertical="center" wrapText="1" indent="1"/>
    </xf>
    <xf numFmtId="0" fontId="14" fillId="0" borderId="23" xfId="0" applyNumberFormat="1" applyFont="1" applyBorder="1" applyAlignment="1">
      <alignment horizontal="left" vertical="center" wrapText="1" inden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wrapText="1"/>
    </xf>
    <xf numFmtId="0" fontId="14" fillId="0" borderId="15" xfId="0" applyNumberFormat="1" applyFont="1" applyBorder="1" applyAlignment="1">
      <alignment horizontal="center" wrapText="1"/>
    </xf>
    <xf numFmtId="0" fontId="14" fillId="0" borderId="17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justify" vertical="center"/>
    </xf>
    <xf numFmtId="49" fontId="13" fillId="0" borderId="15" xfId="0" applyNumberFormat="1" applyFont="1" applyBorder="1" applyAlignment="1" applyProtection="1">
      <alignment horizontal="center"/>
      <protection hidden="1"/>
    </xf>
    <xf numFmtId="0" fontId="14" fillId="0" borderId="19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20" xfId="0" applyNumberFormat="1" applyFont="1" applyBorder="1" applyAlignment="1">
      <alignment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14" fillId="6" borderId="13" xfId="0" applyNumberFormat="1" applyFont="1" applyFill="1" applyBorder="1" applyAlignment="1">
      <alignment horizontal="center" vertical="center"/>
    </xf>
    <xf numFmtId="0" fontId="14" fillId="6" borderId="19" xfId="0" applyNumberFormat="1" applyFont="1" applyFill="1" applyBorder="1" applyAlignment="1">
      <alignment horizontal="center" vertical="center"/>
    </xf>
    <xf numFmtId="0" fontId="14" fillId="6" borderId="14" xfId="0" applyNumberFormat="1" applyFont="1" applyFill="1" applyBorder="1" applyAlignment="1">
      <alignment horizontal="center" vertical="center"/>
    </xf>
    <xf numFmtId="0" fontId="14" fillId="6" borderId="2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Border="1" applyAlignment="1">
      <alignment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left" vertical="center" wrapText="1" indent="1"/>
    </xf>
    <xf numFmtId="0" fontId="14" fillId="6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10" xfId="0" applyNumberFormat="1" applyFont="1" applyFill="1" applyBorder="1" applyAlignment="1">
      <alignment horizontal="center" vertical="center"/>
    </xf>
    <xf numFmtId="0" fontId="14" fillId="6" borderId="11" xfId="0" applyNumberFormat="1" applyFont="1" applyFill="1" applyBorder="1" applyAlignment="1">
      <alignment horizontal="center" vertical="center"/>
    </xf>
    <xf numFmtId="0" fontId="14" fillId="6" borderId="12" xfId="0" applyNumberFormat="1" applyFont="1" applyFill="1" applyBorder="1" applyAlignment="1">
      <alignment horizontal="center" vertical="center"/>
    </xf>
    <xf numFmtId="0" fontId="14" fillId="6" borderId="16" xfId="0" applyNumberFormat="1" applyFont="1" applyFill="1" applyBorder="1" applyAlignment="1">
      <alignment horizontal="center" vertical="center"/>
    </xf>
    <xf numFmtId="0" fontId="14" fillId="6" borderId="15" xfId="0" applyNumberFormat="1" applyFont="1" applyFill="1" applyBorder="1" applyAlignment="1">
      <alignment horizontal="center" vertical="center"/>
    </xf>
    <xf numFmtId="0" fontId="14" fillId="6" borderId="17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 horizontal="left" vertical="center" wrapText="1" indent="1"/>
    </xf>
    <xf numFmtId="49" fontId="14" fillId="0" borderId="15" xfId="0" applyNumberFormat="1" applyFont="1" applyBorder="1" applyAlignment="1">
      <alignment horizontal="left" vertical="center" wrapText="1" indent="1"/>
    </xf>
    <xf numFmtId="49" fontId="14" fillId="0" borderId="17" xfId="0" applyNumberFormat="1" applyFont="1" applyBorder="1" applyAlignment="1">
      <alignment horizontal="left" vertical="center" wrapText="1" indent="1"/>
    </xf>
    <xf numFmtId="49" fontId="14" fillId="0" borderId="21" xfId="0" applyNumberFormat="1" applyFont="1" applyBorder="1" applyAlignment="1">
      <alignment horizontal="justify" vertical="center" wrapText="1"/>
    </xf>
    <xf numFmtId="0" fontId="14" fillId="0" borderId="19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NumberFormat="1" applyFont="1" applyBorder="1" applyAlignment="1" applyProtection="1">
      <alignment horizontal="left" vertical="center" wrapText="1"/>
      <protection hidden="1"/>
    </xf>
    <xf numFmtId="0" fontId="14" fillId="0" borderId="19" xfId="0" applyNumberFormat="1" applyFont="1" applyBorder="1" applyAlignment="1" applyProtection="1">
      <alignment horizontal="left" vertical="center" wrapText="1"/>
      <protection hidden="1"/>
    </xf>
    <xf numFmtId="0" fontId="14" fillId="0" borderId="14" xfId="0" applyNumberFormat="1" applyFont="1" applyBorder="1" applyAlignment="1" applyProtection="1">
      <alignment horizontal="left" vertical="center" wrapText="1"/>
      <protection hidden="1"/>
    </xf>
    <xf numFmtId="0" fontId="14" fillId="0" borderId="13" xfId="0" applyNumberFormat="1" applyFont="1" applyBorder="1" applyAlignment="1" applyProtection="1">
      <alignment horizontal="center" vertical="center" wrapText="1"/>
      <protection hidden="1"/>
    </xf>
    <xf numFmtId="0" fontId="14" fillId="0" borderId="19" xfId="0" applyNumberFormat="1" applyFont="1" applyBorder="1" applyAlignment="1" applyProtection="1">
      <alignment horizontal="center" vertical="center" wrapText="1"/>
      <protection hidden="1"/>
    </xf>
    <xf numFmtId="0" fontId="14" fillId="0" borderId="14" xfId="0" applyNumberFormat="1" applyFont="1" applyBorder="1" applyAlignment="1" applyProtection="1">
      <alignment horizontal="center" vertical="center" wrapText="1"/>
      <protection hidden="1"/>
    </xf>
    <xf numFmtId="0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21" xfId="0" applyNumberFormat="1" applyFont="1" applyBorder="1" applyAlignment="1">
      <alignment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6" borderId="11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wrapText="1"/>
    </xf>
    <xf numFmtId="49" fontId="14" fillId="6" borderId="20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6" borderId="13" xfId="0" applyNumberFormat="1" applyFont="1" applyFill="1" applyBorder="1" applyAlignment="1">
      <alignment horizontal="center" vertical="center" wrapText="1"/>
    </xf>
    <xf numFmtId="0" fontId="14" fillId="6" borderId="14" xfId="0" applyNumberFormat="1" applyFont="1" applyFill="1" applyBorder="1" applyAlignment="1">
      <alignment horizontal="center" vertical="center" wrapText="1"/>
    </xf>
    <xf numFmtId="0" fontId="6" fillId="22" borderId="0" xfId="52" applyFont="1" applyFill="1" applyAlignment="1" quotePrefix="1">
      <alignment horizontal="justify" vertical="center"/>
      <protection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top"/>
    </xf>
    <xf numFmtId="0" fontId="5" fillId="22" borderId="0" xfId="52" applyFont="1" applyFill="1" applyAlignment="1">
      <alignment horizontal="justify" vertical="center"/>
      <protection/>
    </xf>
    <xf numFmtId="49" fontId="21" fillId="0" borderId="0" xfId="0" applyNumberFormat="1" applyFont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left" vertical="center"/>
    </xf>
    <xf numFmtId="0" fontId="18" fillId="22" borderId="0" xfId="52" applyFont="1" applyFill="1" applyAlignment="1" quotePrefix="1">
      <alignment horizontal="justify"/>
      <protection/>
    </xf>
    <xf numFmtId="49" fontId="14" fillId="0" borderId="0" xfId="0" applyNumberFormat="1" applyFont="1" applyBorder="1" applyAlignment="1">
      <alignment horizontal="right" vertical="center" wrapText="1"/>
    </xf>
    <xf numFmtId="49" fontId="11" fillId="0" borderId="2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4" fillId="6" borderId="20" xfId="0" applyFont="1" applyFill="1" applyBorder="1" applyAlignment="1">
      <alignment horizontal="center" wrapText="1"/>
    </xf>
    <xf numFmtId="49" fontId="14" fillId="0" borderId="0" xfId="0" applyNumberFormat="1" applyFont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14" fillId="0" borderId="19" xfId="0" applyFont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16" xfId="0" applyNumberFormat="1" applyFont="1" applyFill="1" applyBorder="1" applyAlignment="1">
      <alignment vertical="center" wrapText="1"/>
    </xf>
    <xf numFmtId="49" fontId="14" fillId="0" borderId="15" xfId="0" applyNumberFormat="1" applyFont="1" applyFill="1" applyBorder="1" applyAlignment="1">
      <alignment vertical="center" wrapText="1"/>
    </xf>
    <xf numFmtId="49" fontId="14" fillId="0" borderId="17" xfId="0" applyNumberFormat="1" applyFont="1" applyFill="1" applyBorder="1" applyAlignment="1">
      <alignment vertical="center" wrapText="1"/>
    </xf>
    <xf numFmtId="49" fontId="14" fillId="0" borderId="23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vertical="center" wrapText="1"/>
    </xf>
    <xf numFmtId="49" fontId="14" fillId="0" borderId="12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49" fontId="10" fillId="0" borderId="21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49" fontId="14" fillId="0" borderId="22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8" xfId="0" applyNumberFormat="1" applyFont="1" applyFill="1" applyBorder="1" applyAlignment="1">
      <alignment vertical="center" wrapText="1"/>
    </xf>
    <xf numFmtId="49" fontId="14" fillId="0" borderId="16" xfId="0" applyNumberFormat="1" applyFont="1" applyFill="1" applyBorder="1" applyAlignment="1">
      <alignment horizontal="left" vertical="center" wrapText="1" indent="1"/>
    </xf>
    <xf numFmtId="49" fontId="14" fillId="0" borderId="15" xfId="0" applyNumberFormat="1" applyFont="1" applyFill="1" applyBorder="1" applyAlignment="1">
      <alignment horizontal="left" vertical="center" wrapText="1" indent="1"/>
    </xf>
    <xf numFmtId="49" fontId="14" fillId="0" borderId="17" xfId="0" applyNumberFormat="1" applyFont="1" applyFill="1" applyBorder="1" applyAlignment="1">
      <alignment horizontal="left" vertical="center" wrapText="1" indent="1"/>
    </xf>
    <xf numFmtId="49" fontId="14" fillId="0" borderId="23" xfId="0" applyNumberFormat="1" applyFont="1" applyFill="1" applyBorder="1" applyAlignment="1">
      <alignment horizontal="left" vertical="center" wrapText="1" indent="1"/>
    </xf>
    <xf numFmtId="0" fontId="14" fillId="0" borderId="13" xfId="0" applyNumberFormat="1" applyFont="1" applyBorder="1" applyAlignment="1" applyProtection="1">
      <alignment horizontal="center" vertical="center" wrapText="1"/>
      <protection hidden="1"/>
    </xf>
    <xf numFmtId="0" fontId="14" fillId="0" borderId="19" xfId="0" applyNumberFormat="1" applyFont="1" applyBorder="1" applyAlignment="1" applyProtection="1">
      <alignment horizontal="center" vertical="center" wrapText="1"/>
      <protection hidden="1"/>
    </xf>
    <xf numFmtId="0" fontId="14" fillId="0" borderId="14" xfId="0" applyNumberFormat="1" applyFont="1" applyBorder="1" applyAlignment="1" applyProtection="1">
      <alignment horizontal="center" vertical="center" wrapText="1"/>
      <protection hidden="1"/>
    </xf>
    <xf numFmtId="0" fontId="14" fillId="0" borderId="20" xfId="0" applyNumberFormat="1" applyFont="1" applyBorder="1" applyAlignment="1" applyProtection="1">
      <alignment horizontal="center" wrapText="1"/>
      <protection hidden="1"/>
    </xf>
    <xf numFmtId="49" fontId="14" fillId="0" borderId="21" xfId="0" applyNumberFormat="1" applyFont="1" applyFill="1" applyBorder="1" applyAlignment="1">
      <alignment vertical="center" wrapText="1"/>
    </xf>
    <xf numFmtId="0" fontId="14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14" fillId="0" borderId="24" xfId="0" applyNumberFormat="1" applyFont="1" applyFill="1" applyBorder="1" applyAlignment="1">
      <alignment horizontal="left" vertical="center" wrapText="1" indent="1"/>
    </xf>
    <xf numFmtId="49" fontId="14" fillId="0" borderId="22" xfId="0" applyNumberFormat="1" applyFont="1" applyBorder="1" applyAlignment="1">
      <alignment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24" fillId="22" borderId="0" xfId="0" applyNumberFormat="1" applyFont="1" applyFill="1" applyAlignment="1" quotePrefix="1">
      <alignment horizontal="left" vertical="center" wrapText="1"/>
    </xf>
    <xf numFmtId="49" fontId="24" fillId="22" borderId="0" xfId="0" applyNumberFormat="1" applyFont="1" applyFill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21" fillId="0" borderId="0" xfId="0" applyNumberFormat="1" applyFont="1" applyAlignment="1">
      <alignment horizontal="center" vertical="center"/>
    </xf>
    <xf numFmtId="49" fontId="22" fillId="22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Alignment="1">
      <alignment horizontal="right" vertical="center"/>
    </xf>
    <xf numFmtId="49" fontId="21" fillId="0" borderId="15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4" fillId="22" borderId="0" xfId="52" applyFont="1" applyFill="1" applyAlignment="1" quotePrefix="1">
      <alignment horizontal="justify" vertical="center" wrapText="1"/>
      <protection/>
    </xf>
    <xf numFmtId="49" fontId="19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1" fontId="0" fillId="6" borderId="10" xfId="0" applyNumberFormat="1" applyFont="1" applyFill="1" applyBorder="1" applyAlignment="1">
      <alignment horizontal="center" vertical="center" wrapText="1"/>
    </xf>
    <xf numFmtId="1" fontId="0" fillId="6" borderId="16" xfId="0" applyNumberFormat="1" applyFont="1" applyFill="1" applyBorder="1" applyAlignment="1">
      <alignment horizontal="center" vertical="center" wrapText="1"/>
    </xf>
    <xf numFmtId="1" fontId="0" fillId="6" borderId="12" xfId="0" applyNumberFormat="1" applyFont="1" applyFill="1" applyBorder="1" applyAlignment="1">
      <alignment horizontal="center" vertical="center" wrapText="1"/>
    </xf>
    <xf numFmtId="1" fontId="0" fillId="6" borderId="17" xfId="0" applyNumberFormat="1" applyFont="1" applyFill="1" applyBorder="1" applyAlignment="1">
      <alignment horizontal="center" vertical="center" wrapText="1"/>
    </xf>
    <xf numFmtId="1" fontId="0" fillId="6" borderId="11" xfId="0" applyNumberFormat="1" applyFont="1" applyFill="1" applyBorder="1" applyAlignment="1">
      <alignment horizontal="center" vertical="center" wrapText="1"/>
    </xf>
    <xf numFmtId="1" fontId="0" fillId="6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" fontId="0" fillId="6" borderId="19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1" fontId="27" fillId="0" borderId="19" xfId="0" applyNumberFormat="1" applyFont="1" applyBorder="1" applyAlignment="1">
      <alignment horizontal="center" vertical="center" wrapText="1"/>
    </xf>
    <xf numFmtId="1" fontId="27" fillId="0" borderId="15" xfId="0" applyNumberFormat="1" applyFont="1" applyBorder="1" applyAlignment="1">
      <alignment horizontal="center" vertical="center" wrapText="1"/>
    </xf>
    <xf numFmtId="1" fontId="27" fillId="6" borderId="15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vertical="top" wrapText="1"/>
    </xf>
    <xf numFmtId="49" fontId="27" fillId="0" borderId="2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1" xfId="0" applyNumberFormat="1" applyFont="1" applyFill="1" applyBorder="1" applyAlignment="1">
      <alignment vertical="top" wrapText="1"/>
    </xf>
    <xf numFmtId="49" fontId="28" fillId="0" borderId="12" xfId="0" applyNumberFormat="1" applyFont="1" applyFill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vertical="top" wrapText="1"/>
    </xf>
    <xf numFmtId="49" fontId="27" fillId="0" borderId="15" xfId="0" applyNumberFormat="1" applyFont="1" applyFill="1" applyBorder="1" applyAlignment="1">
      <alignment vertical="top" wrapText="1"/>
    </xf>
    <xf numFmtId="49" fontId="27" fillId="0" borderId="17" xfId="0" applyNumberFormat="1" applyFont="1" applyFill="1" applyBorder="1" applyAlignment="1">
      <alignment vertical="top" wrapText="1"/>
    </xf>
    <xf numFmtId="49" fontId="27" fillId="0" borderId="24" xfId="0" applyNumberFormat="1" applyFont="1" applyFill="1" applyBorder="1" applyAlignment="1">
      <alignment vertical="top" wrapText="1"/>
    </xf>
    <xf numFmtId="1" fontId="27" fillId="6" borderId="19" xfId="0" applyNumberFormat="1" applyFont="1" applyFill="1" applyBorder="1" applyAlignment="1">
      <alignment horizontal="center" vertical="center" wrapText="1"/>
    </xf>
    <xf numFmtId="1" fontId="27" fillId="6" borderId="11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1" xfId="0" applyNumberFormat="1" applyFont="1" applyFill="1" applyBorder="1" applyAlignment="1">
      <alignment vertical="top" wrapText="1"/>
    </xf>
    <xf numFmtId="49" fontId="27" fillId="0" borderId="12" xfId="0" applyNumberFormat="1" applyFont="1" applyFill="1" applyBorder="1" applyAlignment="1">
      <alignment vertical="top" wrapText="1"/>
    </xf>
    <xf numFmtId="49" fontId="27" fillId="0" borderId="20" xfId="0" applyNumberFormat="1" applyFont="1" applyFill="1" applyBorder="1" applyAlignment="1">
      <alignment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/>
    </xf>
    <xf numFmtId="49" fontId="28" fillId="0" borderId="13" xfId="0" applyNumberFormat="1" applyFont="1" applyFill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vertical="top" wrapText="1"/>
    </xf>
    <xf numFmtId="49" fontId="28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vertical="top" wrapText="1"/>
    </xf>
    <xf numFmtId="49" fontId="28" fillId="0" borderId="20" xfId="0" applyNumberFormat="1" applyFont="1" applyFill="1" applyBorder="1" applyAlignment="1">
      <alignment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1" fontId="27" fillId="0" borderId="16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7" fillId="0" borderId="17" xfId="0" applyNumberFormat="1" applyFont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vertical="center" wrapText="1"/>
    </xf>
    <xf numFmtId="1" fontId="27" fillId="6" borderId="10" xfId="0" applyNumberFormat="1" applyFont="1" applyFill="1" applyBorder="1" applyAlignment="1">
      <alignment horizontal="center" vertical="center" wrapText="1"/>
    </xf>
    <xf numFmtId="1" fontId="27" fillId="6" borderId="16" xfId="0" applyNumberFormat="1" applyFont="1" applyFill="1" applyBorder="1" applyAlignment="1">
      <alignment horizontal="center" vertical="center" wrapText="1"/>
    </xf>
    <xf numFmtId="1" fontId="27" fillId="6" borderId="12" xfId="0" applyNumberFormat="1" applyFont="1" applyFill="1" applyBorder="1" applyAlignment="1">
      <alignment horizontal="center" vertical="center" wrapText="1"/>
    </xf>
    <xf numFmtId="1" fontId="27" fillId="6" borderId="17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18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vertical="center" wrapText="1"/>
    </xf>
    <xf numFmtId="49" fontId="28" fillId="0" borderId="12" xfId="0" applyNumberFormat="1" applyFont="1" applyFill="1" applyBorder="1" applyAlignment="1">
      <alignment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10" fillId="0" borderId="15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14" fillId="6" borderId="16" xfId="0" applyNumberFormat="1" applyFont="1" applyFill="1" applyBorder="1" applyAlignment="1">
      <alignment horizontal="center" vertical="center" wrapText="1"/>
    </xf>
    <xf numFmtId="3" fontId="14" fillId="6" borderId="15" xfId="0" applyNumberFormat="1" applyFont="1" applyFill="1" applyBorder="1" applyAlignment="1">
      <alignment horizontal="center" vertical="center" wrapText="1"/>
    </xf>
    <xf numFmtId="3" fontId="14" fillId="6" borderId="17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/>
    </xf>
    <xf numFmtId="193" fontId="15" fillId="0" borderId="0" xfId="0" applyNumberFormat="1" applyFont="1" applyAlignment="1">
      <alignment vertical="center"/>
    </xf>
    <xf numFmtId="3" fontId="15" fillId="6" borderId="16" xfId="0" applyNumberFormat="1" applyFont="1" applyFill="1" applyBorder="1" applyAlignment="1">
      <alignment horizontal="center" vertical="center" wrapText="1"/>
    </xf>
    <xf numFmtId="3" fontId="15" fillId="6" borderId="15" xfId="0" applyNumberFormat="1" applyFont="1" applyFill="1" applyBorder="1" applyAlignment="1">
      <alignment horizontal="center" vertical="center" wrapText="1"/>
    </xf>
    <xf numFmtId="3" fontId="15" fillId="6" borderId="17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/>
    </xf>
    <xf numFmtId="194" fontId="15" fillId="0" borderId="0" xfId="0" applyNumberFormat="1" applyFont="1" applyAlignment="1">
      <alignment vertical="center"/>
    </xf>
    <xf numFmtId="3" fontId="14" fillId="6" borderId="20" xfId="0" applyNumberFormat="1" applyFont="1" applyFill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 wrapText="1"/>
    </xf>
    <xf numFmtId="3" fontId="14" fillId="0" borderId="11" xfId="0" applyNumberFormat="1" applyFont="1" applyBorder="1" applyAlignment="1">
      <alignment vertical="center" wrapText="1"/>
    </xf>
    <xf numFmtId="3" fontId="14" fillId="0" borderId="12" xfId="0" applyNumberFormat="1" applyFont="1" applyBorder="1" applyAlignment="1">
      <alignment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14" fillId="6" borderId="2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3" fontId="14" fillId="0" borderId="20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/>
    </xf>
    <xf numFmtId="3" fontId="14" fillId="0" borderId="11" xfId="0" applyNumberFormat="1" applyFont="1" applyFill="1" applyBorder="1" applyAlignment="1">
      <alignment horizontal="left" vertical="center"/>
    </xf>
    <xf numFmtId="3" fontId="14" fillId="0" borderId="12" xfId="0" applyNumberFormat="1" applyFont="1" applyFill="1" applyBorder="1" applyAlignment="1">
      <alignment horizontal="left" vertical="center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3" fontId="14" fillId="0" borderId="16" xfId="0" applyNumberFormat="1" applyFont="1" applyFill="1" applyBorder="1" applyAlignment="1">
      <alignment horizontal="left" vertical="center"/>
    </xf>
    <xf numFmtId="3" fontId="14" fillId="0" borderId="15" xfId="0" applyNumberFormat="1" applyFont="1" applyFill="1" applyBorder="1" applyAlignment="1">
      <alignment horizontal="left" vertical="center"/>
    </xf>
    <xf numFmtId="3" fontId="14" fillId="0" borderId="17" xfId="0" applyNumberFormat="1" applyFont="1" applyFill="1" applyBorder="1" applyAlignment="1">
      <alignment horizontal="left" vertical="center"/>
    </xf>
    <xf numFmtId="0" fontId="14" fillId="0" borderId="13" xfId="0" applyNumberFormat="1" applyFont="1" applyFill="1" applyBorder="1" applyAlignment="1">
      <alignment horizontal="left" vertical="center" wrapText="1"/>
    </xf>
    <xf numFmtId="0" fontId="14" fillId="0" borderId="19" xfId="0" applyNumberFormat="1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left" vertical="center" wrapText="1"/>
    </xf>
    <xf numFmtId="3" fontId="14" fillId="0" borderId="13" xfId="0" applyNumberFormat="1" applyFont="1" applyFill="1" applyBorder="1" applyAlignment="1">
      <alignment horizontal="left" vertical="center"/>
    </xf>
    <xf numFmtId="3" fontId="14" fillId="0" borderId="19" xfId="0" applyNumberFormat="1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3" fontId="14" fillId="0" borderId="20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3" fontId="14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theme="0"/>
      </font>
    </dxf>
    <dxf>
      <font>
        <color indexed="9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140</xdr:row>
      <xdr:rowOff>0</xdr:rowOff>
    </xdr:from>
    <xdr:to>
      <xdr:col>66</xdr:col>
      <xdr:colOff>0</xdr:colOff>
      <xdr:row>140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0" y="34147125"/>
          <a:ext cx="7324725" cy="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140</xdr:row>
      <xdr:rowOff>0</xdr:rowOff>
    </xdr:from>
    <xdr:to>
      <xdr:col>66</xdr:col>
      <xdr:colOff>0</xdr:colOff>
      <xdr:row>140</xdr:row>
      <xdr:rowOff>0</xdr:rowOff>
    </xdr:to>
    <xdr:grpSp>
      <xdr:nvGrpSpPr>
        <xdr:cNvPr id="4" name="Group 33"/>
        <xdr:cNvGrpSpPr>
          <a:grpSpLocks/>
        </xdr:cNvGrpSpPr>
      </xdr:nvGrpSpPr>
      <xdr:grpSpPr>
        <a:xfrm>
          <a:off x="0" y="34147125"/>
          <a:ext cx="7324725" cy="0"/>
          <a:chOff x="6" y="75"/>
          <a:chExt cx="594" cy="33"/>
        </a:xfrm>
        <a:solidFill>
          <a:srgbClr val="FFFFFF"/>
        </a:solidFill>
      </xdr:grpSpPr>
      <xdr:sp>
        <xdr:nvSpPr>
          <xdr:cNvPr id="5" name="Text Box 2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6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105</xdr:row>
      <xdr:rowOff>0</xdr:rowOff>
    </xdr:from>
    <xdr:to>
      <xdr:col>67</xdr:col>
      <xdr:colOff>9525</xdr:colOff>
      <xdr:row>105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09550" y="25736550"/>
          <a:ext cx="6276975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84228883" y="-17716664"/>
            <a:ext cx="429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77</xdr:col>
      <xdr:colOff>0</xdr:colOff>
      <xdr:row>0</xdr:row>
      <xdr:rowOff>0</xdr:rowOff>
    </xdr:from>
    <xdr:to>
      <xdr:col>77</xdr:col>
      <xdr:colOff>428625</xdr:colOff>
      <xdr:row>13</xdr:row>
      <xdr:rowOff>485775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0"/>
          <a:ext cx="4286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67</xdr:col>
      <xdr:colOff>9525</xdr:colOff>
      <xdr:row>96</xdr:row>
      <xdr:rowOff>0</xdr:rowOff>
    </xdr:to>
    <xdr:grpSp>
      <xdr:nvGrpSpPr>
        <xdr:cNvPr id="5" name="Group 33"/>
        <xdr:cNvGrpSpPr>
          <a:grpSpLocks/>
        </xdr:cNvGrpSpPr>
      </xdr:nvGrpSpPr>
      <xdr:grpSpPr>
        <a:xfrm>
          <a:off x="209550" y="24279225"/>
          <a:ext cx="6276975" cy="0"/>
          <a:chOff x="6" y="75"/>
          <a:chExt cx="586" cy="33"/>
        </a:xfrm>
        <a:solidFill>
          <a:srgbClr val="FFFFFF"/>
        </a:solidFill>
      </xdr:grpSpPr>
      <xdr:sp>
        <xdr:nvSpPr>
          <xdr:cNvPr id="6" name="Text Box 2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7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77</xdr:col>
      <xdr:colOff>0</xdr:colOff>
      <xdr:row>0</xdr:row>
      <xdr:rowOff>0</xdr:rowOff>
    </xdr:from>
    <xdr:to>
      <xdr:col>77</xdr:col>
      <xdr:colOff>104775</xdr:colOff>
      <xdr:row>14</xdr:row>
      <xdr:rowOff>0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0"/>
          <a:ext cx="1047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67</xdr:col>
      <xdr:colOff>9525</xdr:colOff>
      <xdr:row>96</xdr:row>
      <xdr:rowOff>0</xdr:rowOff>
    </xdr:to>
    <xdr:grpSp>
      <xdr:nvGrpSpPr>
        <xdr:cNvPr id="9" name="Group 33"/>
        <xdr:cNvGrpSpPr>
          <a:grpSpLocks/>
        </xdr:cNvGrpSpPr>
      </xdr:nvGrpSpPr>
      <xdr:grpSpPr>
        <a:xfrm>
          <a:off x="209550" y="24279225"/>
          <a:ext cx="6276975" cy="0"/>
          <a:chOff x="6" y="75"/>
          <a:chExt cx="586" cy="33"/>
        </a:xfrm>
        <a:solidFill>
          <a:srgbClr val="FFFFFF"/>
        </a:solidFill>
      </xdr:grpSpPr>
      <xdr:sp>
        <xdr:nvSpPr>
          <xdr:cNvPr id="10" name="Text Box 2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11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77</xdr:col>
      <xdr:colOff>0</xdr:colOff>
      <xdr:row>0</xdr:row>
      <xdr:rowOff>0</xdr:rowOff>
    </xdr:from>
    <xdr:to>
      <xdr:col>77</xdr:col>
      <xdr:colOff>428625</xdr:colOff>
      <xdr:row>14</xdr:row>
      <xdr:rowOff>0</xdr:rowOff>
    </xdr:to>
    <xdr:pic>
      <xdr:nvPicPr>
        <xdr:cNvPr id="1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0"/>
          <a:ext cx="4286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92</xdr:row>
      <xdr:rowOff>0</xdr:rowOff>
    </xdr:from>
    <xdr:to>
      <xdr:col>66</xdr:col>
      <xdr:colOff>76200</xdr:colOff>
      <xdr:row>92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152400" y="25736550"/>
          <a:ext cx="6257925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59</xdr:row>
      <xdr:rowOff>0</xdr:rowOff>
    </xdr:from>
    <xdr:to>
      <xdr:col>67</xdr:col>
      <xdr:colOff>66675</xdr:colOff>
      <xdr:row>59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47650" y="20621625"/>
          <a:ext cx="5800725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4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38100</xdr:colOff>
      <xdr:row>45</xdr:row>
      <xdr:rowOff>0</xdr:rowOff>
    </xdr:from>
    <xdr:to>
      <xdr:col>67</xdr:col>
      <xdr:colOff>47625</xdr:colOff>
      <xdr:row>45</xdr:row>
      <xdr:rowOff>0</xdr:rowOff>
    </xdr:to>
    <xdr:grpSp>
      <xdr:nvGrpSpPr>
        <xdr:cNvPr id="4" name="Group 33"/>
        <xdr:cNvGrpSpPr>
          <a:grpSpLocks/>
        </xdr:cNvGrpSpPr>
      </xdr:nvGrpSpPr>
      <xdr:grpSpPr>
        <a:xfrm>
          <a:off x="228600" y="17325975"/>
          <a:ext cx="5800725" cy="0"/>
          <a:chOff x="6" y="75"/>
          <a:chExt cx="586" cy="33"/>
        </a:xfrm>
        <a:solidFill>
          <a:srgbClr val="FFFFFF"/>
        </a:solidFill>
      </xdr:grpSpPr>
      <xdr:sp>
        <xdr:nvSpPr>
          <xdr:cNvPr id="5" name="Text Box 2"/>
          <xdr:cNvSpPr txBox="1">
            <a:spLocks noChangeArrowheads="1"/>
          </xdr:cNvSpPr>
        </xdr:nvSpPr>
        <xdr:spPr>
          <a:xfrm>
            <a:off x="6" y="165544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6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57150</xdr:colOff>
      <xdr:row>59</xdr:row>
      <xdr:rowOff>0</xdr:rowOff>
    </xdr:from>
    <xdr:to>
      <xdr:col>67</xdr:col>
      <xdr:colOff>66675</xdr:colOff>
      <xdr:row>59</xdr:row>
      <xdr:rowOff>0</xdr:rowOff>
    </xdr:to>
    <xdr:grpSp>
      <xdr:nvGrpSpPr>
        <xdr:cNvPr id="7" name="Group 33"/>
        <xdr:cNvGrpSpPr>
          <a:grpSpLocks/>
        </xdr:cNvGrpSpPr>
      </xdr:nvGrpSpPr>
      <xdr:grpSpPr>
        <a:xfrm>
          <a:off x="247650" y="20621625"/>
          <a:ext cx="5800725" cy="0"/>
          <a:chOff x="6" y="75"/>
          <a:chExt cx="586" cy="33"/>
        </a:xfrm>
        <a:solidFill>
          <a:srgbClr val="FFFFFF"/>
        </a:solidFill>
      </xdr:grpSpPr>
      <xdr:sp>
        <xdr:nvSpPr>
          <xdr:cNvPr id="8" name="Text Box 2"/>
          <xdr:cNvSpPr txBox="1">
            <a:spLocks noChangeArrowheads="1"/>
          </xdr:cNvSpPr>
        </xdr:nvSpPr>
        <xdr:spPr>
          <a:xfrm>
            <a:off x="6" y="-17716664"/>
            <a:ext cx="42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9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54;%202015\&#1054;&#1073;&#1086;&#1088;&#1086;&#1090;&#1082;&#1072;%202015%20&#1075;&#1086;&#1076;%20&#1069;&#1053;&#1045;&#1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4"/>
      <sheetName val="рух"/>
      <sheetName val="форма 2"/>
      <sheetName val="корректив"/>
      <sheetName val="МСФО"/>
      <sheetName val="Лист1"/>
      <sheetName val="оборотка"/>
    </sheetNames>
    <sheetDataSet>
      <sheetData sheetId="3">
        <row r="5">
          <cell r="E5">
            <v>3</v>
          </cell>
        </row>
        <row r="6">
          <cell r="E6">
            <v>-3</v>
          </cell>
        </row>
        <row r="7">
          <cell r="E7">
            <v>0</v>
          </cell>
        </row>
        <row r="8">
          <cell r="E8">
            <v>0</v>
          </cell>
        </row>
        <row r="18">
          <cell r="E18">
            <v>0</v>
          </cell>
        </row>
        <row r="20">
          <cell r="E20">
            <v>0</v>
          </cell>
        </row>
        <row r="22">
          <cell r="E22">
            <v>0</v>
          </cell>
        </row>
        <row r="28">
          <cell r="E28">
            <v>0</v>
          </cell>
        </row>
        <row r="31">
          <cell r="E31">
            <v>0</v>
          </cell>
        </row>
        <row r="44">
          <cell r="E44">
            <v>0</v>
          </cell>
        </row>
        <row r="48">
          <cell r="E48">
            <v>0</v>
          </cell>
        </row>
        <row r="51">
          <cell r="E51">
            <v>200</v>
          </cell>
        </row>
        <row r="52">
          <cell r="E52">
            <v>0</v>
          </cell>
        </row>
        <row r="54">
          <cell r="E54">
            <v>0</v>
          </cell>
        </row>
        <row r="55">
          <cell r="E55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4">
          <cell r="E64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97">
          <cell r="E97">
            <v>0</v>
          </cell>
        </row>
        <row r="101">
          <cell r="E101">
            <v>0</v>
          </cell>
        </row>
        <row r="102">
          <cell r="E102">
            <v>0</v>
          </cell>
        </row>
        <row r="106">
          <cell r="E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43"/>
  <sheetViews>
    <sheetView showGridLines="0" showZeros="0" view="pageBreakPreview" zoomScaleSheetLayoutView="100" workbookViewId="0" topLeftCell="A127">
      <selection activeCell="A59" sqref="A59:AT59"/>
    </sheetView>
  </sheetViews>
  <sheetFormatPr defaultColWidth="1.5" defaultRowHeight="12.75"/>
  <cols>
    <col min="1" max="46" width="2" style="563" customWidth="1"/>
    <col min="47" max="49" width="1.83203125" style="563" customWidth="1"/>
    <col min="50" max="50" width="4" style="563" customWidth="1"/>
    <col min="51" max="68" width="1.66796875" style="563" customWidth="1"/>
    <col min="69" max="73" width="1.5" style="563" customWidth="1"/>
    <col min="74" max="74" width="10.83203125" style="6" customWidth="1"/>
    <col min="75" max="77" width="11" style="6" customWidth="1"/>
    <col min="78" max="16384" width="1.5" style="563" customWidth="1"/>
  </cols>
  <sheetData>
    <row r="1" spans="40:77" ht="12.75" customHeight="1">
      <c r="AN1" s="564" t="s">
        <v>0</v>
      </c>
      <c r="AO1" s="564"/>
      <c r="AP1" s="564"/>
      <c r="AQ1" s="564"/>
      <c r="AR1" s="564"/>
      <c r="AS1" s="564"/>
      <c r="AT1" s="564"/>
      <c r="AU1" s="564"/>
      <c r="AV1" s="564"/>
      <c r="AW1" s="564"/>
      <c r="AX1" s="564"/>
      <c r="AY1" s="564"/>
      <c r="AZ1" s="564"/>
      <c r="BA1" s="564"/>
      <c r="BB1" s="564"/>
      <c r="BC1" s="564"/>
      <c r="BD1" s="564"/>
      <c r="BE1" s="564"/>
      <c r="BF1" s="564"/>
      <c r="BG1" s="564"/>
      <c r="BH1" s="564"/>
      <c r="BI1" s="564"/>
      <c r="BJ1" s="564"/>
      <c r="BK1" s="564"/>
      <c r="BL1" s="564"/>
      <c r="BM1" s="564"/>
      <c r="BN1" s="564"/>
      <c r="BO1" s="564"/>
      <c r="BP1" s="564"/>
      <c r="BV1" s="282" t="s">
        <v>93</v>
      </c>
      <c r="BW1" s="282"/>
      <c r="BX1" s="282"/>
      <c r="BY1" s="282"/>
    </row>
    <row r="2" spans="40:77" ht="25.5" customHeight="1">
      <c r="AN2" s="565" t="s">
        <v>1</v>
      </c>
      <c r="AO2" s="565"/>
      <c r="AP2" s="565"/>
      <c r="AQ2" s="565"/>
      <c r="AR2" s="565"/>
      <c r="AS2" s="565"/>
      <c r="AT2" s="565"/>
      <c r="AU2" s="565"/>
      <c r="AV2" s="565"/>
      <c r="AW2" s="565"/>
      <c r="AX2" s="565"/>
      <c r="AY2" s="565"/>
      <c r="AZ2" s="565"/>
      <c r="BA2" s="565"/>
      <c r="BB2" s="565"/>
      <c r="BC2" s="565"/>
      <c r="BD2" s="565"/>
      <c r="BE2" s="565"/>
      <c r="BF2" s="565"/>
      <c r="BG2" s="565"/>
      <c r="BH2" s="565"/>
      <c r="BI2" s="565"/>
      <c r="BJ2" s="565"/>
      <c r="BK2" s="565"/>
      <c r="BL2" s="565"/>
      <c r="BM2" s="565"/>
      <c r="BN2" s="565"/>
      <c r="BO2" s="565"/>
      <c r="BP2" s="565"/>
      <c r="BV2" s="282"/>
      <c r="BW2" s="282"/>
      <c r="BX2" s="282"/>
      <c r="BY2" s="282"/>
    </row>
    <row r="3" spans="40:77" ht="12.75" customHeight="1">
      <c r="AN3" s="564" t="s">
        <v>2</v>
      </c>
      <c r="AO3" s="564"/>
      <c r="AP3" s="564"/>
      <c r="AQ3" s="564"/>
      <c r="AR3" s="564"/>
      <c r="AS3" s="564"/>
      <c r="AT3" s="564"/>
      <c r="AU3" s="564"/>
      <c r="AV3" s="564"/>
      <c r="AW3" s="564"/>
      <c r="AX3" s="564"/>
      <c r="AY3" s="564"/>
      <c r="AZ3" s="564"/>
      <c r="BA3" s="564"/>
      <c r="BB3" s="564"/>
      <c r="BC3" s="564"/>
      <c r="BD3" s="564"/>
      <c r="BE3" s="564"/>
      <c r="BF3" s="564"/>
      <c r="BG3" s="564"/>
      <c r="BH3" s="564"/>
      <c r="BI3" s="564"/>
      <c r="BJ3" s="564"/>
      <c r="BK3" s="564"/>
      <c r="BL3" s="564"/>
      <c r="BM3" s="564"/>
      <c r="BN3" s="564"/>
      <c r="BO3" s="564"/>
      <c r="BP3" s="564"/>
      <c r="BV3" s="282"/>
      <c r="BW3" s="282"/>
      <c r="BX3" s="282"/>
      <c r="BY3" s="282"/>
    </row>
    <row r="4" spans="49:77" ht="3.75" customHeight="1">
      <c r="AW4" s="566"/>
      <c r="AX4" s="566"/>
      <c r="AY4" s="566"/>
      <c r="AZ4" s="566"/>
      <c r="BA4" s="566"/>
      <c r="BB4" s="566"/>
      <c r="BC4" s="566"/>
      <c r="BD4" s="566"/>
      <c r="BE4" s="566"/>
      <c r="BF4" s="566"/>
      <c r="BG4" s="566"/>
      <c r="BH4" s="566"/>
      <c r="BI4" s="566"/>
      <c r="BJ4" s="566"/>
      <c r="BK4" s="566"/>
      <c r="BL4" s="566"/>
      <c r="BM4" s="566"/>
      <c r="BN4" s="566"/>
      <c r="BO4" s="566"/>
      <c r="BP4" s="566"/>
      <c r="BQ4" s="566"/>
      <c r="BV4" s="282"/>
      <c r="BW4" s="282"/>
      <c r="BX4" s="282"/>
      <c r="BY4" s="282"/>
    </row>
    <row r="5" spans="21:77" s="36" customFormat="1" ht="12.75" customHeight="1">
      <c r="U5" s="37"/>
      <c r="V5" s="38"/>
      <c r="BI5" s="181" t="s">
        <v>3</v>
      </c>
      <c r="BJ5" s="181"/>
      <c r="BK5" s="181"/>
      <c r="BL5" s="181"/>
      <c r="BM5" s="181"/>
      <c r="BN5" s="181"/>
      <c r="BO5" s="181"/>
      <c r="BP5" s="181"/>
      <c r="BQ5" s="181"/>
      <c r="BV5" s="282"/>
      <c r="BW5" s="282"/>
      <c r="BX5" s="282"/>
      <c r="BY5" s="282"/>
    </row>
    <row r="6" spans="1:77" s="36" customFormat="1" ht="13.5" customHeight="1">
      <c r="A6" s="183" t="s">
        <v>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70" t="s">
        <v>393</v>
      </c>
      <c r="BJ6" s="170"/>
      <c r="BK6" s="170"/>
      <c r="BL6" s="168" t="s">
        <v>197</v>
      </c>
      <c r="BM6" s="168"/>
      <c r="BN6" s="168"/>
      <c r="BO6" s="168" t="s">
        <v>197</v>
      </c>
      <c r="BP6" s="168"/>
      <c r="BQ6" s="168"/>
      <c r="BV6" s="282"/>
      <c r="BW6" s="282"/>
      <c r="BX6" s="282"/>
      <c r="BY6" s="282"/>
    </row>
    <row r="7" spans="1:77" s="36" customFormat="1" ht="13.5" customHeight="1">
      <c r="A7" s="155" t="s">
        <v>12</v>
      </c>
      <c r="B7" s="155"/>
      <c r="C7" s="155"/>
      <c r="D7" s="155"/>
      <c r="E7" s="155"/>
      <c r="F7" s="155"/>
      <c r="G7" s="155"/>
      <c r="H7" s="155"/>
      <c r="I7" s="155"/>
      <c r="J7" s="156" t="s">
        <v>391</v>
      </c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5" t="s">
        <v>5</v>
      </c>
      <c r="BA7" s="155"/>
      <c r="BB7" s="155"/>
      <c r="BC7" s="155"/>
      <c r="BD7" s="155"/>
      <c r="BE7" s="155"/>
      <c r="BF7" s="155"/>
      <c r="BG7" s="155"/>
      <c r="BH7" s="157"/>
      <c r="BI7" s="182" t="s">
        <v>193</v>
      </c>
      <c r="BJ7" s="182"/>
      <c r="BK7" s="182"/>
      <c r="BL7" s="182"/>
      <c r="BM7" s="182"/>
      <c r="BN7" s="182"/>
      <c r="BO7" s="182"/>
      <c r="BP7" s="182"/>
      <c r="BQ7" s="182"/>
      <c r="BV7" s="282"/>
      <c r="BW7" s="282"/>
      <c r="BX7" s="282"/>
      <c r="BY7" s="282"/>
    </row>
    <row r="8" spans="1:77" s="36" customFormat="1" ht="13.5" customHeight="1">
      <c r="A8" s="155" t="s">
        <v>13</v>
      </c>
      <c r="B8" s="155"/>
      <c r="C8" s="155"/>
      <c r="D8" s="155"/>
      <c r="E8" s="155"/>
      <c r="F8" s="155"/>
      <c r="G8" s="155"/>
      <c r="H8" s="164" t="s">
        <v>196</v>
      </c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55" t="s">
        <v>6</v>
      </c>
      <c r="BA8" s="155"/>
      <c r="BB8" s="155"/>
      <c r="BC8" s="155"/>
      <c r="BD8" s="155"/>
      <c r="BE8" s="155"/>
      <c r="BF8" s="155"/>
      <c r="BG8" s="155"/>
      <c r="BH8" s="157"/>
      <c r="BI8" s="182" t="s">
        <v>389</v>
      </c>
      <c r="BJ8" s="182"/>
      <c r="BK8" s="182"/>
      <c r="BL8" s="182"/>
      <c r="BM8" s="182"/>
      <c r="BN8" s="182"/>
      <c r="BO8" s="182"/>
      <c r="BP8" s="182"/>
      <c r="BQ8" s="182"/>
      <c r="BV8" s="282"/>
      <c r="BW8" s="282"/>
      <c r="BX8" s="282"/>
      <c r="BY8" s="282"/>
    </row>
    <row r="9" spans="1:77" s="36" customFormat="1" ht="13.5" customHeight="1">
      <c r="A9" s="155" t="s">
        <v>14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84" t="s">
        <v>187</v>
      </c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55" t="s">
        <v>7</v>
      </c>
      <c r="BA9" s="155"/>
      <c r="BB9" s="155"/>
      <c r="BC9" s="155"/>
      <c r="BD9" s="155"/>
      <c r="BE9" s="155"/>
      <c r="BF9" s="155"/>
      <c r="BG9" s="155"/>
      <c r="BH9" s="157"/>
      <c r="BI9" s="182" t="s">
        <v>194</v>
      </c>
      <c r="BJ9" s="182"/>
      <c r="BK9" s="182"/>
      <c r="BL9" s="182"/>
      <c r="BM9" s="182"/>
      <c r="BN9" s="182"/>
      <c r="BO9" s="182"/>
      <c r="BP9" s="182"/>
      <c r="BQ9" s="182"/>
      <c r="BV9" s="282"/>
      <c r="BW9" s="282"/>
      <c r="BX9" s="282"/>
      <c r="BY9" s="282"/>
    </row>
    <row r="10" spans="1:77" s="36" customFormat="1" ht="13.5" customHeight="1">
      <c r="A10" s="155" t="s">
        <v>15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64" t="s">
        <v>188</v>
      </c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55" t="s">
        <v>8</v>
      </c>
      <c r="BA10" s="155"/>
      <c r="BB10" s="155"/>
      <c r="BC10" s="155"/>
      <c r="BD10" s="155"/>
      <c r="BE10" s="155"/>
      <c r="BF10" s="155"/>
      <c r="BG10" s="155"/>
      <c r="BH10" s="157"/>
      <c r="BI10" s="182" t="s">
        <v>195</v>
      </c>
      <c r="BJ10" s="182"/>
      <c r="BK10" s="182"/>
      <c r="BL10" s="182"/>
      <c r="BM10" s="182"/>
      <c r="BN10" s="182"/>
      <c r="BO10" s="182"/>
      <c r="BP10" s="182"/>
      <c r="BQ10" s="182"/>
      <c r="BV10" s="282"/>
      <c r="BW10" s="282"/>
      <c r="BX10" s="282"/>
      <c r="BY10" s="282"/>
    </row>
    <row r="11" spans="1:77" s="36" customFormat="1" ht="18" customHeight="1">
      <c r="A11" s="155" t="s">
        <v>186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71" t="s">
        <v>394</v>
      </c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40"/>
      <c r="BL11" s="40"/>
      <c r="BM11" s="40"/>
      <c r="BN11" s="40"/>
      <c r="BO11" s="40"/>
      <c r="BP11" s="40"/>
      <c r="BQ11" s="40"/>
      <c r="BV11" s="282"/>
      <c r="BW11" s="282"/>
      <c r="BX11" s="282"/>
      <c r="BY11" s="282"/>
    </row>
    <row r="12" spans="1:77" s="36" customFormat="1" ht="18.75" customHeight="1">
      <c r="A12" s="155" t="s">
        <v>16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64" t="s">
        <v>390</v>
      </c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40"/>
      <c r="BL12" s="40"/>
      <c r="BM12" s="40"/>
      <c r="BN12" s="40"/>
      <c r="BO12" s="40"/>
      <c r="BP12" s="40"/>
      <c r="BQ12" s="40"/>
      <c r="BV12" s="282"/>
      <c r="BW12" s="282"/>
      <c r="BX12" s="282"/>
      <c r="BY12" s="282"/>
    </row>
    <row r="13" spans="1:77" s="36" customFormat="1" ht="35.25" customHeight="1">
      <c r="A13" s="185" t="s">
        <v>95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V13" s="282"/>
      <c r="BW13" s="282"/>
      <c r="BX13" s="282"/>
      <c r="BY13" s="282"/>
    </row>
    <row r="14" spans="1:82" s="36" customFormat="1" ht="13.5" customHeight="1">
      <c r="A14" s="155" t="s">
        <v>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40"/>
      <c r="BL14" s="40"/>
      <c r="BM14" s="40"/>
      <c r="BN14" s="40"/>
      <c r="BO14" s="40"/>
      <c r="BP14" s="40"/>
      <c r="BQ14" s="40"/>
      <c r="BV14" s="41"/>
      <c r="BW14" s="41"/>
      <c r="BX14" s="41"/>
      <c r="BY14" s="41"/>
      <c r="BZ14" s="42"/>
      <c r="CA14" s="42"/>
      <c r="CB14" s="42"/>
      <c r="CC14" s="42"/>
      <c r="CD14" s="42"/>
    </row>
    <row r="15" spans="1:82" s="36" customFormat="1" ht="13.5" customHeight="1">
      <c r="A15" s="185" t="s">
        <v>10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39"/>
      <c r="BD15" s="39"/>
      <c r="BE15" s="39"/>
      <c r="BF15" s="39"/>
      <c r="BG15" s="39"/>
      <c r="BH15" s="39"/>
      <c r="BI15" s="163"/>
      <c r="BJ15" s="163"/>
      <c r="BK15" s="163"/>
      <c r="BL15" s="163"/>
      <c r="BM15" s="163"/>
      <c r="BN15" s="163"/>
      <c r="BO15" s="163"/>
      <c r="BP15" s="163"/>
      <c r="BQ15" s="163"/>
      <c r="BV15" s="41"/>
      <c r="BW15" s="41"/>
      <c r="BX15" s="41"/>
      <c r="BY15" s="41"/>
      <c r="BZ15" s="42"/>
      <c r="CA15" s="42"/>
      <c r="CB15" s="42"/>
      <c r="CC15" s="42"/>
      <c r="CD15" s="42"/>
    </row>
    <row r="16" spans="1:82" s="36" customFormat="1" ht="13.5" customHeight="1">
      <c r="A16" s="185" t="s">
        <v>11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39"/>
      <c r="BD16" s="39"/>
      <c r="BE16" s="39"/>
      <c r="BF16" s="39"/>
      <c r="BG16" s="39"/>
      <c r="BH16" s="39"/>
      <c r="BI16" s="169" t="s">
        <v>189</v>
      </c>
      <c r="BJ16" s="169"/>
      <c r="BK16" s="169"/>
      <c r="BL16" s="169"/>
      <c r="BM16" s="169"/>
      <c r="BN16" s="169"/>
      <c r="BO16" s="169"/>
      <c r="BP16" s="169"/>
      <c r="BQ16" s="169"/>
      <c r="BV16" s="41"/>
      <c r="BW16" s="41"/>
      <c r="BX16" s="41"/>
      <c r="BY16" s="41"/>
      <c r="BZ16" s="42"/>
      <c r="CA16" s="42"/>
      <c r="CB16" s="42"/>
      <c r="CC16" s="42"/>
      <c r="CD16" s="42"/>
    </row>
    <row r="17" ht="12.75" customHeight="1"/>
    <row r="18" spans="1:69" ht="17.25" customHeight="1">
      <c r="A18" s="158" t="s">
        <v>17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</row>
    <row r="19" spans="1:69" ht="18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U19" s="10"/>
      <c r="V19" s="9"/>
      <c r="W19" s="9"/>
      <c r="X19" s="9"/>
      <c r="Y19" s="9"/>
      <c r="Z19" s="190" t="s">
        <v>90</v>
      </c>
      <c r="AA19" s="190"/>
      <c r="AB19" s="186" t="s">
        <v>190</v>
      </c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7" t="s">
        <v>92</v>
      </c>
      <c r="AN19" s="187"/>
      <c r="AO19" s="188" t="s">
        <v>392</v>
      </c>
      <c r="AP19" s="188"/>
      <c r="AQ19" s="189" t="s">
        <v>91</v>
      </c>
      <c r="AR19" s="189"/>
      <c r="AS19" s="189"/>
      <c r="AT19" s="18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43:68" ht="15.75" customHeight="1">
      <c r="AQ20" s="567" t="s">
        <v>18</v>
      </c>
      <c r="AR20" s="567"/>
      <c r="AS20" s="567"/>
      <c r="AT20" s="567"/>
      <c r="AU20" s="567"/>
      <c r="AV20" s="567"/>
      <c r="AW20" s="567"/>
      <c r="AX20" s="567"/>
      <c r="AY20" s="568" t="s">
        <v>19</v>
      </c>
      <c r="AZ20" s="568"/>
      <c r="BA20" s="568"/>
      <c r="BB20" s="568"/>
      <c r="BC20" s="568"/>
      <c r="BD20" s="568"/>
      <c r="BE20" s="568"/>
      <c r="BF20" s="568"/>
      <c r="BG20" s="568"/>
      <c r="BH20" s="569">
        <v>1801001</v>
      </c>
      <c r="BI20" s="570"/>
      <c r="BJ20" s="570"/>
      <c r="BK20" s="570"/>
      <c r="BL20" s="570"/>
      <c r="BM20" s="570"/>
      <c r="BN20" s="570"/>
      <c r="BO20" s="570"/>
      <c r="BP20" s="571"/>
    </row>
    <row r="21" ht="9" customHeight="1"/>
    <row r="22" spans="1:68" ht="45.75" customHeight="1">
      <c r="A22" s="181" t="s">
        <v>20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 t="s">
        <v>21</v>
      </c>
      <c r="AV22" s="181"/>
      <c r="AW22" s="181"/>
      <c r="AX22" s="181"/>
      <c r="AY22" s="181" t="s">
        <v>22</v>
      </c>
      <c r="AZ22" s="181"/>
      <c r="BA22" s="181"/>
      <c r="BB22" s="181"/>
      <c r="BC22" s="181"/>
      <c r="BD22" s="181"/>
      <c r="BE22" s="181"/>
      <c r="BF22" s="181"/>
      <c r="BG22" s="181"/>
      <c r="BH22" s="181" t="s">
        <v>23</v>
      </c>
      <c r="BI22" s="181"/>
      <c r="BJ22" s="181"/>
      <c r="BK22" s="181"/>
      <c r="BL22" s="181"/>
      <c r="BM22" s="181"/>
      <c r="BN22" s="181"/>
      <c r="BO22" s="181"/>
      <c r="BP22" s="181"/>
    </row>
    <row r="23" spans="1:77" ht="13.5" customHeight="1">
      <c r="A23" s="572">
        <v>1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2"/>
      <c r="Z23" s="572"/>
      <c r="AA23" s="572"/>
      <c r="AB23" s="572"/>
      <c r="AC23" s="572"/>
      <c r="AD23" s="572"/>
      <c r="AE23" s="572"/>
      <c r="AF23" s="572"/>
      <c r="AG23" s="572"/>
      <c r="AH23" s="572"/>
      <c r="AI23" s="572"/>
      <c r="AJ23" s="572"/>
      <c r="AK23" s="572"/>
      <c r="AL23" s="572"/>
      <c r="AM23" s="572"/>
      <c r="AN23" s="572"/>
      <c r="AO23" s="572"/>
      <c r="AP23" s="572"/>
      <c r="AQ23" s="572"/>
      <c r="AR23" s="572"/>
      <c r="AS23" s="572"/>
      <c r="AT23" s="572"/>
      <c r="AU23" s="573">
        <v>2</v>
      </c>
      <c r="AV23" s="573"/>
      <c r="AW23" s="573"/>
      <c r="AX23" s="573"/>
      <c r="AY23" s="573">
        <v>3</v>
      </c>
      <c r="AZ23" s="573"/>
      <c r="BA23" s="573"/>
      <c r="BB23" s="573"/>
      <c r="BC23" s="573"/>
      <c r="BD23" s="573"/>
      <c r="BE23" s="573"/>
      <c r="BF23" s="573"/>
      <c r="BG23" s="573"/>
      <c r="BH23" s="573">
        <v>4</v>
      </c>
      <c r="BI23" s="573"/>
      <c r="BJ23" s="573"/>
      <c r="BK23" s="573"/>
      <c r="BL23" s="573"/>
      <c r="BM23" s="573"/>
      <c r="BN23" s="573"/>
      <c r="BO23" s="573"/>
      <c r="BP23" s="573"/>
      <c r="BV23" s="124"/>
      <c r="BW23" s="124"/>
      <c r="BX23" s="124"/>
      <c r="BY23" s="124"/>
    </row>
    <row r="24" spans="1:77" s="18" customFormat="1" ht="19.5" customHeight="1">
      <c r="A24" s="213" t="s">
        <v>24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5"/>
      <c r="AU24" s="224">
        <v>1000</v>
      </c>
      <c r="AV24" s="224"/>
      <c r="AW24" s="224"/>
      <c r="AX24" s="225"/>
      <c r="AY24" s="12"/>
      <c r="AZ24" s="13"/>
      <c r="BA24" s="13"/>
      <c r="BB24" s="13"/>
      <c r="BC24" s="13"/>
      <c r="BD24" s="13"/>
      <c r="BE24" s="13"/>
      <c r="BF24" s="13"/>
      <c r="BG24" s="14"/>
      <c r="BH24" s="15"/>
      <c r="BI24" s="16"/>
      <c r="BJ24" s="16"/>
      <c r="BK24" s="16"/>
      <c r="BL24" s="16"/>
      <c r="BM24" s="16"/>
      <c r="BN24" s="16"/>
      <c r="BO24" s="16"/>
      <c r="BP24" s="17"/>
      <c r="BV24" s="19"/>
      <c r="BW24" s="19"/>
      <c r="BX24" s="19"/>
      <c r="BY24" s="19"/>
    </row>
    <row r="25" spans="1:77" s="18" customFormat="1" ht="19.5" customHeight="1">
      <c r="A25" s="216" t="s">
        <v>25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8"/>
      <c r="AU25" s="206"/>
      <c r="AV25" s="206"/>
      <c r="AW25" s="206"/>
      <c r="AX25" s="207"/>
      <c r="AY25" s="574">
        <f>AY26-AY27</f>
        <v>0</v>
      </c>
      <c r="AZ25" s="575"/>
      <c r="BA25" s="575"/>
      <c r="BB25" s="575"/>
      <c r="BC25" s="575"/>
      <c r="BD25" s="575"/>
      <c r="BE25" s="575"/>
      <c r="BF25" s="575"/>
      <c r="BG25" s="576"/>
      <c r="BH25" s="574">
        <f>BH26-BH27</f>
        <v>0</v>
      </c>
      <c r="BI25" s="575"/>
      <c r="BJ25" s="575"/>
      <c r="BK25" s="575"/>
      <c r="BL25" s="575"/>
      <c r="BM25" s="575"/>
      <c r="BN25" s="575"/>
      <c r="BO25" s="575"/>
      <c r="BP25" s="576"/>
      <c r="BV25" s="19"/>
      <c r="BW25" s="19"/>
      <c r="BX25" s="19"/>
      <c r="BY25" s="19"/>
    </row>
    <row r="26" spans="1:77" s="18" customFormat="1" ht="19.5" customHeight="1">
      <c r="A26" s="257" t="s">
        <v>26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181">
        <v>1001</v>
      </c>
      <c r="AV26" s="181"/>
      <c r="AW26" s="181"/>
      <c r="AX26" s="181"/>
      <c r="AY26" s="167"/>
      <c r="AZ26" s="167"/>
      <c r="BA26" s="167"/>
      <c r="BB26" s="167"/>
      <c r="BC26" s="167"/>
      <c r="BD26" s="167"/>
      <c r="BE26" s="167"/>
      <c r="BF26" s="167"/>
      <c r="BG26" s="167"/>
      <c r="BH26" s="577">
        <f>'[1]корректив'!E5+'[1]корректив'!E6</f>
        <v>0</v>
      </c>
      <c r="BI26" s="577"/>
      <c r="BJ26" s="577"/>
      <c r="BK26" s="577"/>
      <c r="BL26" s="577"/>
      <c r="BM26" s="577"/>
      <c r="BN26" s="577"/>
      <c r="BO26" s="577"/>
      <c r="BP26" s="577"/>
      <c r="BV26" s="19"/>
      <c r="BW26" s="19"/>
      <c r="BX26" s="19"/>
      <c r="BY26" s="19"/>
    </row>
    <row r="27" spans="1:77" s="18" customFormat="1" ht="19.5" customHeight="1">
      <c r="A27" s="262" t="s">
        <v>27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181">
        <v>1002</v>
      </c>
      <c r="AV27" s="181"/>
      <c r="AW27" s="181"/>
      <c r="AX27" s="181"/>
      <c r="AY27" s="167"/>
      <c r="AZ27" s="167"/>
      <c r="BA27" s="167"/>
      <c r="BB27" s="167"/>
      <c r="BC27" s="167"/>
      <c r="BD27" s="167"/>
      <c r="BE27" s="167"/>
      <c r="BF27" s="167"/>
      <c r="BG27" s="167"/>
      <c r="BH27" s="577">
        <f>'[1]корректив'!E7</f>
        <v>0</v>
      </c>
      <c r="BI27" s="577"/>
      <c r="BJ27" s="577"/>
      <c r="BK27" s="577"/>
      <c r="BL27" s="577"/>
      <c r="BM27" s="577"/>
      <c r="BN27" s="577"/>
      <c r="BO27" s="577"/>
      <c r="BP27" s="577"/>
      <c r="BV27" s="578">
        <f>BH27-AY27</f>
        <v>0</v>
      </c>
      <c r="BW27" s="19"/>
      <c r="BX27" s="19"/>
      <c r="BY27" s="19"/>
    </row>
    <row r="28" spans="1:77" s="18" customFormat="1" ht="19.5" customHeight="1">
      <c r="A28" s="211" t="s">
        <v>28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181">
        <v>1005</v>
      </c>
      <c r="AV28" s="181"/>
      <c r="AW28" s="181"/>
      <c r="AX28" s="181"/>
      <c r="AY28" s="167"/>
      <c r="AZ28" s="167"/>
      <c r="BA28" s="167"/>
      <c r="BB28" s="167"/>
      <c r="BC28" s="167"/>
      <c r="BD28" s="167"/>
      <c r="BE28" s="167"/>
      <c r="BF28" s="167"/>
      <c r="BG28" s="167"/>
      <c r="BH28" s="577">
        <f>'[1]корректив'!E8</f>
        <v>0</v>
      </c>
      <c r="BI28" s="577"/>
      <c r="BJ28" s="577"/>
      <c r="BK28" s="577"/>
      <c r="BL28" s="577"/>
      <c r="BM28" s="577"/>
      <c r="BN28" s="577"/>
      <c r="BO28" s="577"/>
      <c r="BP28" s="577"/>
      <c r="BV28" s="19"/>
      <c r="BW28" s="19"/>
      <c r="BX28" s="19"/>
      <c r="BY28" s="19"/>
    </row>
    <row r="29" spans="1:77" s="18" customFormat="1" ht="19.5" customHeight="1">
      <c r="A29" s="159" t="s">
        <v>29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1"/>
      <c r="AU29" s="205" t="s">
        <v>87</v>
      </c>
      <c r="AV29" s="206"/>
      <c r="AW29" s="206"/>
      <c r="AX29" s="207"/>
      <c r="AY29" s="579">
        <f>AY30-AY31</f>
        <v>0</v>
      </c>
      <c r="AZ29" s="580"/>
      <c r="BA29" s="580"/>
      <c r="BB29" s="580"/>
      <c r="BC29" s="580"/>
      <c r="BD29" s="580"/>
      <c r="BE29" s="580"/>
      <c r="BF29" s="580"/>
      <c r="BG29" s="581"/>
      <c r="BH29" s="579">
        <f>BH30-BH31</f>
        <v>91</v>
      </c>
      <c r="BI29" s="580"/>
      <c r="BJ29" s="580"/>
      <c r="BK29" s="580"/>
      <c r="BL29" s="580"/>
      <c r="BM29" s="580"/>
      <c r="BN29" s="580"/>
      <c r="BO29" s="580"/>
      <c r="BP29" s="581"/>
      <c r="BV29" s="19"/>
      <c r="BW29" s="19"/>
      <c r="BX29" s="19"/>
      <c r="BY29" s="19"/>
    </row>
    <row r="30" spans="1:77" s="18" customFormat="1" ht="19.5" customHeight="1">
      <c r="A30" s="262" t="s">
        <v>26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181">
        <v>1011</v>
      </c>
      <c r="AV30" s="181"/>
      <c r="AW30" s="181"/>
      <c r="AX30" s="181"/>
      <c r="AY30" s="582"/>
      <c r="AZ30" s="582"/>
      <c r="BA30" s="582"/>
      <c r="BB30" s="582"/>
      <c r="BC30" s="582"/>
      <c r="BD30" s="582"/>
      <c r="BE30" s="582"/>
      <c r="BF30" s="582"/>
      <c r="BG30" s="582"/>
      <c r="BH30" s="583">
        <v>102</v>
      </c>
      <c r="BI30" s="583"/>
      <c r="BJ30" s="583"/>
      <c r="BK30" s="583"/>
      <c r="BL30" s="583"/>
      <c r="BM30" s="583"/>
      <c r="BN30" s="583"/>
      <c r="BO30" s="583"/>
      <c r="BP30" s="583"/>
      <c r="BV30" s="19"/>
      <c r="BW30" s="19"/>
      <c r="BX30" s="19"/>
      <c r="BY30" s="19"/>
    </row>
    <row r="31" spans="1:77" s="18" customFormat="1" ht="19.5" customHeight="1">
      <c r="A31" s="262" t="s">
        <v>30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181">
        <v>1012</v>
      </c>
      <c r="AV31" s="181"/>
      <c r="AW31" s="181"/>
      <c r="AX31" s="181"/>
      <c r="AY31" s="582"/>
      <c r="AZ31" s="582"/>
      <c r="BA31" s="582"/>
      <c r="BB31" s="582"/>
      <c r="BC31" s="582"/>
      <c r="BD31" s="582"/>
      <c r="BE31" s="582"/>
      <c r="BF31" s="582"/>
      <c r="BG31" s="582"/>
      <c r="BH31" s="583">
        <v>11</v>
      </c>
      <c r="BI31" s="583"/>
      <c r="BJ31" s="583"/>
      <c r="BK31" s="583"/>
      <c r="BL31" s="583"/>
      <c r="BM31" s="583"/>
      <c r="BN31" s="583"/>
      <c r="BO31" s="583"/>
      <c r="BP31" s="583"/>
      <c r="BV31" s="584">
        <f>BH31-AY31</f>
        <v>11</v>
      </c>
      <c r="BW31" s="19"/>
      <c r="BX31" s="19"/>
      <c r="BY31" s="19"/>
    </row>
    <row r="32" spans="1:77" s="18" customFormat="1" ht="19.5" customHeight="1">
      <c r="A32" s="211" t="s">
        <v>31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181">
        <v>1015</v>
      </c>
      <c r="AV32" s="181"/>
      <c r="AW32" s="181"/>
      <c r="AX32" s="181"/>
      <c r="AY32" s="176"/>
      <c r="AZ32" s="176"/>
      <c r="BA32" s="176"/>
      <c r="BB32" s="176"/>
      <c r="BC32" s="176"/>
      <c r="BD32" s="176"/>
      <c r="BE32" s="176"/>
      <c r="BF32" s="176"/>
      <c r="BG32" s="176"/>
      <c r="BH32" s="585">
        <f>BH33-BH34</f>
        <v>0</v>
      </c>
      <c r="BI32" s="585"/>
      <c r="BJ32" s="585"/>
      <c r="BK32" s="585"/>
      <c r="BL32" s="585"/>
      <c r="BM32" s="585"/>
      <c r="BN32" s="585"/>
      <c r="BO32" s="585"/>
      <c r="BP32" s="585"/>
      <c r="BV32" s="19"/>
      <c r="BW32" s="19"/>
      <c r="BX32" s="19"/>
      <c r="BY32" s="19"/>
    </row>
    <row r="33" spans="1:77" s="18" customFormat="1" ht="19.5" customHeight="1">
      <c r="A33" s="202" t="s">
        <v>114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4"/>
      <c r="AU33" s="191" t="s">
        <v>96</v>
      </c>
      <c r="AV33" s="192"/>
      <c r="AW33" s="192"/>
      <c r="AX33" s="193"/>
      <c r="AY33" s="166"/>
      <c r="AZ33" s="165"/>
      <c r="BA33" s="165"/>
      <c r="BB33" s="165"/>
      <c r="BC33" s="165"/>
      <c r="BD33" s="165"/>
      <c r="BE33" s="165"/>
      <c r="BF33" s="165"/>
      <c r="BG33" s="162"/>
      <c r="BH33" s="586"/>
      <c r="BI33" s="587"/>
      <c r="BJ33" s="587"/>
      <c r="BK33" s="587"/>
      <c r="BL33" s="587"/>
      <c r="BM33" s="587"/>
      <c r="BN33" s="587"/>
      <c r="BO33" s="587"/>
      <c r="BP33" s="588"/>
      <c r="BV33" s="19"/>
      <c r="BW33" s="19"/>
      <c r="BX33" s="19"/>
      <c r="BY33" s="19"/>
    </row>
    <row r="34" spans="1:77" s="18" customFormat="1" ht="19.5" customHeight="1">
      <c r="A34" s="202" t="s">
        <v>115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4"/>
      <c r="AU34" s="191" t="s">
        <v>97</v>
      </c>
      <c r="AV34" s="192"/>
      <c r="AW34" s="192"/>
      <c r="AX34" s="193"/>
      <c r="AY34" s="166"/>
      <c r="AZ34" s="165"/>
      <c r="BA34" s="165"/>
      <c r="BB34" s="165"/>
      <c r="BC34" s="165"/>
      <c r="BD34" s="165"/>
      <c r="BE34" s="165"/>
      <c r="BF34" s="165"/>
      <c r="BG34" s="162"/>
      <c r="BH34" s="586"/>
      <c r="BI34" s="587"/>
      <c r="BJ34" s="587"/>
      <c r="BK34" s="587"/>
      <c r="BL34" s="587"/>
      <c r="BM34" s="587"/>
      <c r="BN34" s="587"/>
      <c r="BO34" s="587"/>
      <c r="BP34" s="588"/>
      <c r="BV34" s="19"/>
      <c r="BW34" s="19"/>
      <c r="BX34" s="19"/>
      <c r="BY34" s="19"/>
    </row>
    <row r="35" spans="1:77" s="18" customFormat="1" ht="19.5" customHeight="1">
      <c r="A35" s="271" t="s">
        <v>32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181">
        <v>1020</v>
      </c>
      <c r="AV35" s="181"/>
      <c r="AW35" s="181"/>
      <c r="AX35" s="181"/>
      <c r="AY35" s="176"/>
      <c r="AZ35" s="176"/>
      <c r="BA35" s="176"/>
      <c r="BB35" s="176"/>
      <c r="BC35" s="176"/>
      <c r="BD35" s="176"/>
      <c r="BE35" s="176"/>
      <c r="BF35" s="176"/>
      <c r="BG35" s="176"/>
      <c r="BH35" s="585">
        <f>BH36-BH37</f>
        <v>0</v>
      </c>
      <c r="BI35" s="585"/>
      <c r="BJ35" s="585"/>
      <c r="BK35" s="585"/>
      <c r="BL35" s="585"/>
      <c r="BM35" s="585"/>
      <c r="BN35" s="585"/>
      <c r="BO35" s="585"/>
      <c r="BP35" s="585"/>
      <c r="BV35" s="19"/>
      <c r="BW35" s="19"/>
      <c r="BX35" s="19"/>
      <c r="BY35" s="19"/>
    </row>
    <row r="36" spans="1:77" s="18" customFormat="1" ht="19.5" customHeight="1">
      <c r="A36" s="202" t="s">
        <v>116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4"/>
      <c r="AU36" s="191" t="s">
        <v>98</v>
      </c>
      <c r="AV36" s="192"/>
      <c r="AW36" s="192"/>
      <c r="AX36" s="193"/>
      <c r="AY36" s="166"/>
      <c r="AZ36" s="165"/>
      <c r="BA36" s="165"/>
      <c r="BB36" s="165"/>
      <c r="BC36" s="165"/>
      <c r="BD36" s="165"/>
      <c r="BE36" s="165"/>
      <c r="BF36" s="165"/>
      <c r="BG36" s="162"/>
      <c r="BH36" s="586"/>
      <c r="BI36" s="587"/>
      <c r="BJ36" s="587"/>
      <c r="BK36" s="587"/>
      <c r="BL36" s="587"/>
      <c r="BM36" s="587"/>
      <c r="BN36" s="587"/>
      <c r="BO36" s="587"/>
      <c r="BP36" s="588"/>
      <c r="BV36" s="19"/>
      <c r="BW36" s="19"/>
      <c r="BX36" s="19"/>
      <c r="BY36" s="19"/>
    </row>
    <row r="37" spans="1:77" s="18" customFormat="1" ht="19.5" customHeight="1">
      <c r="A37" s="202" t="s">
        <v>117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4"/>
      <c r="AU37" s="191" t="s">
        <v>99</v>
      </c>
      <c r="AV37" s="192"/>
      <c r="AW37" s="192"/>
      <c r="AX37" s="193"/>
      <c r="AY37" s="166"/>
      <c r="AZ37" s="165"/>
      <c r="BA37" s="165"/>
      <c r="BB37" s="165"/>
      <c r="BC37" s="165"/>
      <c r="BD37" s="165"/>
      <c r="BE37" s="165"/>
      <c r="BF37" s="165"/>
      <c r="BG37" s="162"/>
      <c r="BH37" s="586"/>
      <c r="BI37" s="587"/>
      <c r="BJ37" s="587"/>
      <c r="BK37" s="587"/>
      <c r="BL37" s="587"/>
      <c r="BM37" s="587"/>
      <c r="BN37" s="587"/>
      <c r="BO37" s="587"/>
      <c r="BP37" s="588"/>
      <c r="BV37" s="19"/>
      <c r="BW37" s="19"/>
      <c r="BX37" s="19"/>
      <c r="BY37" s="19"/>
    </row>
    <row r="38" spans="1:77" s="18" customFormat="1" ht="19.5" customHeight="1">
      <c r="A38" s="254" t="s">
        <v>33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6"/>
      <c r="AU38" s="226">
        <v>1030</v>
      </c>
      <c r="AV38" s="227"/>
      <c r="AW38" s="227"/>
      <c r="AX38" s="228"/>
      <c r="AY38" s="20"/>
      <c r="AZ38" s="21"/>
      <c r="BA38" s="21"/>
      <c r="BB38" s="21"/>
      <c r="BC38" s="21"/>
      <c r="BD38" s="21"/>
      <c r="BE38" s="21"/>
      <c r="BF38" s="21"/>
      <c r="BG38" s="22"/>
      <c r="BH38" s="589"/>
      <c r="BI38" s="590"/>
      <c r="BJ38" s="590"/>
      <c r="BK38" s="590"/>
      <c r="BL38" s="590"/>
      <c r="BM38" s="590"/>
      <c r="BN38" s="590"/>
      <c r="BO38" s="590"/>
      <c r="BP38" s="591"/>
      <c r="BV38" s="19"/>
      <c r="BW38" s="19"/>
      <c r="BX38" s="19"/>
      <c r="BY38" s="19"/>
    </row>
    <row r="39" spans="1:77" s="18" customFormat="1" ht="19.5" customHeight="1">
      <c r="A39" s="216" t="s">
        <v>34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8"/>
      <c r="AU39" s="229"/>
      <c r="AV39" s="230"/>
      <c r="AW39" s="230"/>
      <c r="AX39" s="231"/>
      <c r="AY39" s="194"/>
      <c r="AZ39" s="195"/>
      <c r="BA39" s="195"/>
      <c r="BB39" s="195"/>
      <c r="BC39" s="195"/>
      <c r="BD39" s="195"/>
      <c r="BE39" s="195"/>
      <c r="BF39" s="195"/>
      <c r="BG39" s="196"/>
      <c r="BH39" s="592"/>
      <c r="BI39" s="593"/>
      <c r="BJ39" s="593"/>
      <c r="BK39" s="593"/>
      <c r="BL39" s="593"/>
      <c r="BM39" s="593"/>
      <c r="BN39" s="593"/>
      <c r="BO39" s="593"/>
      <c r="BP39" s="594"/>
      <c r="BV39" s="19"/>
      <c r="BW39" s="19"/>
      <c r="BX39" s="19"/>
      <c r="BY39" s="19"/>
    </row>
    <row r="40" spans="1:77" s="18" customFormat="1" ht="19.5" customHeight="1">
      <c r="A40" s="259" t="s">
        <v>35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181">
        <v>1035</v>
      </c>
      <c r="AV40" s="181"/>
      <c r="AW40" s="181"/>
      <c r="AX40" s="181"/>
      <c r="AY40" s="167"/>
      <c r="AZ40" s="167"/>
      <c r="BA40" s="167"/>
      <c r="BB40" s="167"/>
      <c r="BC40" s="167"/>
      <c r="BD40" s="167"/>
      <c r="BE40" s="167"/>
      <c r="BF40" s="167"/>
      <c r="BG40" s="167"/>
      <c r="BH40" s="577"/>
      <c r="BI40" s="577"/>
      <c r="BJ40" s="577"/>
      <c r="BK40" s="577"/>
      <c r="BL40" s="577"/>
      <c r="BM40" s="577"/>
      <c r="BN40" s="577"/>
      <c r="BO40" s="577"/>
      <c r="BP40" s="577"/>
      <c r="BV40" s="19"/>
      <c r="BW40" s="19"/>
      <c r="BX40" s="19"/>
      <c r="BY40" s="19"/>
    </row>
    <row r="41" spans="1:77" s="18" customFormat="1" ht="19.5" customHeight="1">
      <c r="A41" s="211" t="s">
        <v>36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181">
        <v>1040</v>
      </c>
      <c r="AV41" s="181"/>
      <c r="AW41" s="181"/>
      <c r="AX41" s="181"/>
      <c r="AY41" s="167"/>
      <c r="AZ41" s="167"/>
      <c r="BA41" s="167"/>
      <c r="BB41" s="167"/>
      <c r="BC41" s="167"/>
      <c r="BD41" s="167"/>
      <c r="BE41" s="167"/>
      <c r="BF41" s="167"/>
      <c r="BG41" s="167"/>
      <c r="BH41" s="577"/>
      <c r="BI41" s="577"/>
      <c r="BJ41" s="577"/>
      <c r="BK41" s="577"/>
      <c r="BL41" s="577"/>
      <c r="BM41" s="577"/>
      <c r="BN41" s="577"/>
      <c r="BO41" s="577"/>
      <c r="BP41" s="577"/>
      <c r="BV41" s="19"/>
      <c r="BW41" s="19"/>
      <c r="BX41" s="19"/>
      <c r="BY41" s="19"/>
    </row>
    <row r="42" spans="1:77" s="18" customFormat="1" ht="19.5" customHeight="1">
      <c r="A42" s="211" t="s">
        <v>37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181">
        <v>1045</v>
      </c>
      <c r="AV42" s="181"/>
      <c r="AW42" s="181"/>
      <c r="AX42" s="181"/>
      <c r="AY42" s="167"/>
      <c r="AZ42" s="167"/>
      <c r="BA42" s="167"/>
      <c r="BB42" s="167"/>
      <c r="BC42" s="167"/>
      <c r="BD42" s="167"/>
      <c r="BE42" s="167"/>
      <c r="BF42" s="167"/>
      <c r="BG42" s="167"/>
      <c r="BH42" s="577"/>
      <c r="BI42" s="577"/>
      <c r="BJ42" s="577"/>
      <c r="BK42" s="577"/>
      <c r="BL42" s="577"/>
      <c r="BM42" s="577"/>
      <c r="BN42" s="577"/>
      <c r="BO42" s="577"/>
      <c r="BP42" s="577"/>
      <c r="BV42" s="19"/>
      <c r="BW42" s="19"/>
      <c r="BX42" s="19"/>
      <c r="BY42" s="19"/>
    </row>
    <row r="43" spans="1:77" s="18" customFormat="1" ht="19.5" customHeight="1">
      <c r="A43" s="202" t="s">
        <v>100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4"/>
      <c r="AU43" s="191" t="s">
        <v>103</v>
      </c>
      <c r="AV43" s="192"/>
      <c r="AW43" s="192"/>
      <c r="AX43" s="193"/>
      <c r="AY43" s="166"/>
      <c r="AZ43" s="165"/>
      <c r="BA43" s="165"/>
      <c r="BB43" s="165"/>
      <c r="BC43" s="165"/>
      <c r="BD43" s="165"/>
      <c r="BE43" s="165"/>
      <c r="BF43" s="165"/>
      <c r="BG43" s="162"/>
      <c r="BH43" s="586"/>
      <c r="BI43" s="587"/>
      <c r="BJ43" s="587"/>
      <c r="BK43" s="587"/>
      <c r="BL43" s="587"/>
      <c r="BM43" s="587"/>
      <c r="BN43" s="587"/>
      <c r="BO43" s="587"/>
      <c r="BP43" s="588"/>
      <c r="BV43" s="19"/>
      <c r="BW43" s="19"/>
      <c r="BX43" s="19"/>
      <c r="BY43" s="19"/>
    </row>
    <row r="44" spans="1:77" s="18" customFormat="1" ht="19.5" customHeight="1">
      <c r="A44" s="202" t="s">
        <v>101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4"/>
      <c r="AU44" s="191" t="s">
        <v>104</v>
      </c>
      <c r="AV44" s="192"/>
      <c r="AW44" s="192"/>
      <c r="AX44" s="193"/>
      <c r="AY44" s="166"/>
      <c r="AZ44" s="165"/>
      <c r="BA44" s="165"/>
      <c r="BB44" s="165"/>
      <c r="BC44" s="165"/>
      <c r="BD44" s="165"/>
      <c r="BE44" s="165"/>
      <c r="BF44" s="165"/>
      <c r="BG44" s="162"/>
      <c r="BH44" s="586"/>
      <c r="BI44" s="587"/>
      <c r="BJ44" s="587"/>
      <c r="BK44" s="587"/>
      <c r="BL44" s="587"/>
      <c r="BM44" s="587"/>
      <c r="BN44" s="587"/>
      <c r="BO44" s="587"/>
      <c r="BP44" s="588"/>
      <c r="BV44" s="19"/>
      <c r="BW44" s="19"/>
      <c r="BX44" s="19"/>
      <c r="BY44" s="19"/>
    </row>
    <row r="45" spans="1:77" s="18" customFormat="1" ht="19.5" customHeight="1">
      <c r="A45" s="202" t="s">
        <v>102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4"/>
      <c r="AU45" s="191" t="s">
        <v>105</v>
      </c>
      <c r="AV45" s="192"/>
      <c r="AW45" s="192"/>
      <c r="AX45" s="193"/>
      <c r="AY45" s="166"/>
      <c r="AZ45" s="165"/>
      <c r="BA45" s="165"/>
      <c r="BB45" s="165"/>
      <c r="BC45" s="165"/>
      <c r="BD45" s="165"/>
      <c r="BE45" s="165"/>
      <c r="BF45" s="165"/>
      <c r="BG45" s="162"/>
      <c r="BH45" s="586"/>
      <c r="BI45" s="587"/>
      <c r="BJ45" s="587"/>
      <c r="BK45" s="587"/>
      <c r="BL45" s="587"/>
      <c r="BM45" s="587"/>
      <c r="BN45" s="587"/>
      <c r="BO45" s="587"/>
      <c r="BP45" s="588"/>
      <c r="BV45" s="19"/>
      <c r="BW45" s="19"/>
      <c r="BX45" s="19"/>
      <c r="BY45" s="19"/>
    </row>
    <row r="46" spans="1:77" s="18" customFormat="1" ht="19.5" customHeight="1">
      <c r="A46" s="211" t="s">
        <v>38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181">
        <v>1090</v>
      </c>
      <c r="AV46" s="181"/>
      <c r="AW46" s="181"/>
      <c r="AX46" s="181"/>
      <c r="AY46" s="167"/>
      <c r="AZ46" s="167"/>
      <c r="BA46" s="167"/>
      <c r="BB46" s="167"/>
      <c r="BC46" s="167"/>
      <c r="BD46" s="167"/>
      <c r="BE46" s="167"/>
      <c r="BF46" s="167"/>
      <c r="BG46" s="167"/>
      <c r="BH46" s="577"/>
      <c r="BI46" s="577"/>
      <c r="BJ46" s="577"/>
      <c r="BK46" s="577"/>
      <c r="BL46" s="577"/>
      <c r="BM46" s="577"/>
      <c r="BN46" s="577"/>
      <c r="BO46" s="577"/>
      <c r="BP46" s="577"/>
      <c r="BV46" s="19"/>
      <c r="BW46" s="19"/>
      <c r="BX46" s="19"/>
      <c r="BY46" s="19"/>
    </row>
    <row r="47" spans="1:77" s="18" customFormat="1" ht="19.5" customHeight="1">
      <c r="A47" s="212" t="s">
        <v>39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197">
        <v>1095</v>
      </c>
      <c r="AV47" s="197"/>
      <c r="AW47" s="197"/>
      <c r="AX47" s="197"/>
      <c r="AY47" s="176">
        <f>AY25+AY28+AY29+AY32+AY35+AY39+AY40+AY41+AY42+AY46</f>
        <v>0</v>
      </c>
      <c r="AZ47" s="176"/>
      <c r="BA47" s="176"/>
      <c r="BB47" s="176"/>
      <c r="BC47" s="176"/>
      <c r="BD47" s="176"/>
      <c r="BE47" s="176"/>
      <c r="BF47" s="176"/>
      <c r="BG47" s="176"/>
      <c r="BH47" s="595">
        <f>BH25+BH28+BH29+BH32+BH35+BH39+BH40+BH41+BH42+BH46</f>
        <v>91</v>
      </c>
      <c r="BI47" s="595"/>
      <c r="BJ47" s="595"/>
      <c r="BK47" s="595"/>
      <c r="BL47" s="595"/>
      <c r="BM47" s="595"/>
      <c r="BN47" s="595"/>
      <c r="BO47" s="595"/>
      <c r="BP47" s="595"/>
      <c r="BV47" s="19"/>
      <c r="BW47" s="19"/>
      <c r="BX47" s="19"/>
      <c r="BY47" s="19"/>
    </row>
    <row r="48" spans="1:77" s="18" customFormat="1" ht="19.5" customHeight="1">
      <c r="A48" s="213" t="s">
        <v>40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5"/>
      <c r="AU48" s="223">
        <v>1100</v>
      </c>
      <c r="AV48" s="224"/>
      <c r="AW48" s="224"/>
      <c r="AX48" s="225"/>
      <c r="AY48" s="23"/>
      <c r="AZ48" s="24"/>
      <c r="BA48" s="24"/>
      <c r="BB48" s="24"/>
      <c r="BC48" s="24"/>
      <c r="BD48" s="24"/>
      <c r="BE48" s="24"/>
      <c r="BF48" s="24"/>
      <c r="BG48" s="25"/>
      <c r="BH48" s="596"/>
      <c r="BI48" s="597"/>
      <c r="BJ48" s="597"/>
      <c r="BK48" s="597"/>
      <c r="BL48" s="597"/>
      <c r="BM48" s="597"/>
      <c r="BN48" s="597"/>
      <c r="BO48" s="597"/>
      <c r="BP48" s="598"/>
      <c r="BV48" s="19"/>
      <c r="BW48" s="19"/>
      <c r="BX48" s="19"/>
      <c r="BY48" s="19"/>
    </row>
    <row r="49" spans="1:77" s="18" customFormat="1" ht="19.5" customHeight="1">
      <c r="A49" s="216" t="s">
        <v>41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8"/>
      <c r="AU49" s="205"/>
      <c r="AV49" s="206"/>
      <c r="AW49" s="206"/>
      <c r="AX49" s="207"/>
      <c r="AY49" s="599">
        <f>AY50+AY51+AY52+AY53+AY54</f>
        <v>0</v>
      </c>
      <c r="AZ49" s="600"/>
      <c r="BA49" s="600"/>
      <c r="BB49" s="600"/>
      <c r="BC49" s="600"/>
      <c r="BD49" s="600"/>
      <c r="BE49" s="600"/>
      <c r="BF49" s="600"/>
      <c r="BG49" s="601"/>
      <c r="BH49" s="599">
        <f>BH50+BH51+BH52+BH53+BH54</f>
        <v>0</v>
      </c>
      <c r="BI49" s="600"/>
      <c r="BJ49" s="600"/>
      <c r="BK49" s="600"/>
      <c r="BL49" s="600"/>
      <c r="BM49" s="600"/>
      <c r="BN49" s="600"/>
      <c r="BO49" s="600"/>
      <c r="BP49" s="601"/>
      <c r="BV49" s="19"/>
      <c r="BW49" s="19"/>
      <c r="BX49" s="19"/>
      <c r="BY49" s="19"/>
    </row>
    <row r="50" spans="1:77" s="18" customFormat="1" ht="19.5" customHeight="1">
      <c r="A50" s="202" t="s">
        <v>110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4"/>
      <c r="AU50" s="208" t="s">
        <v>106</v>
      </c>
      <c r="AV50" s="209"/>
      <c r="AW50" s="209"/>
      <c r="AX50" s="210"/>
      <c r="AY50" s="166"/>
      <c r="AZ50" s="165"/>
      <c r="BA50" s="165"/>
      <c r="BB50" s="165"/>
      <c r="BC50" s="165"/>
      <c r="BD50" s="165"/>
      <c r="BE50" s="165"/>
      <c r="BF50" s="165"/>
      <c r="BG50" s="162"/>
      <c r="BH50" s="586">
        <f>'[1]корректив'!E18</f>
        <v>0</v>
      </c>
      <c r="BI50" s="587"/>
      <c r="BJ50" s="587"/>
      <c r="BK50" s="587"/>
      <c r="BL50" s="587"/>
      <c r="BM50" s="587"/>
      <c r="BN50" s="587"/>
      <c r="BO50" s="587"/>
      <c r="BP50" s="588"/>
      <c r="BV50" s="19"/>
      <c r="BW50" s="19"/>
      <c r="BX50" s="19"/>
      <c r="BY50" s="19"/>
    </row>
    <row r="51" spans="1:77" s="18" customFormat="1" ht="19.5" customHeight="1">
      <c r="A51" s="202" t="s">
        <v>111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4"/>
      <c r="AU51" s="208" t="s">
        <v>107</v>
      </c>
      <c r="AV51" s="209"/>
      <c r="AW51" s="209"/>
      <c r="AX51" s="210"/>
      <c r="AY51" s="166"/>
      <c r="AZ51" s="165"/>
      <c r="BA51" s="165"/>
      <c r="BB51" s="165"/>
      <c r="BC51" s="165"/>
      <c r="BD51" s="165"/>
      <c r="BE51" s="165"/>
      <c r="BF51" s="165"/>
      <c r="BG51" s="162"/>
      <c r="BH51" s="586"/>
      <c r="BI51" s="587"/>
      <c r="BJ51" s="587"/>
      <c r="BK51" s="587"/>
      <c r="BL51" s="587"/>
      <c r="BM51" s="587"/>
      <c r="BN51" s="587"/>
      <c r="BO51" s="587"/>
      <c r="BP51" s="588"/>
      <c r="BV51" s="19"/>
      <c r="BW51" s="19"/>
      <c r="BX51" s="19"/>
      <c r="BY51" s="19"/>
    </row>
    <row r="52" spans="1:77" s="18" customFormat="1" ht="19.5" customHeight="1">
      <c r="A52" s="202" t="s">
        <v>112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4"/>
      <c r="AU52" s="208" t="s">
        <v>108</v>
      </c>
      <c r="AV52" s="209"/>
      <c r="AW52" s="209"/>
      <c r="AX52" s="210"/>
      <c r="AY52" s="166"/>
      <c r="AZ52" s="165"/>
      <c r="BA52" s="165"/>
      <c r="BB52" s="165"/>
      <c r="BC52" s="165"/>
      <c r="BD52" s="165"/>
      <c r="BE52" s="165"/>
      <c r="BF52" s="165"/>
      <c r="BG52" s="162"/>
      <c r="BH52" s="586"/>
      <c r="BI52" s="587"/>
      <c r="BJ52" s="587"/>
      <c r="BK52" s="587"/>
      <c r="BL52" s="587"/>
      <c r="BM52" s="587"/>
      <c r="BN52" s="587"/>
      <c r="BO52" s="587"/>
      <c r="BP52" s="588"/>
      <c r="BV52" s="19"/>
      <c r="BW52" s="19"/>
      <c r="BX52" s="19"/>
      <c r="BY52" s="19"/>
    </row>
    <row r="53" spans="1:77" s="18" customFormat="1" ht="19.5" customHeight="1">
      <c r="A53" s="202" t="s">
        <v>113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4"/>
      <c r="AU53" s="208" t="s">
        <v>109</v>
      </c>
      <c r="AV53" s="209"/>
      <c r="AW53" s="209"/>
      <c r="AX53" s="210"/>
      <c r="AY53" s="166"/>
      <c r="AZ53" s="165"/>
      <c r="BA53" s="165"/>
      <c r="BB53" s="165"/>
      <c r="BC53" s="165"/>
      <c r="BD53" s="165"/>
      <c r="BE53" s="165"/>
      <c r="BF53" s="165"/>
      <c r="BG53" s="162"/>
      <c r="BH53" s="586">
        <f>'[1]корректив'!E20</f>
        <v>0</v>
      </c>
      <c r="BI53" s="587"/>
      <c r="BJ53" s="587"/>
      <c r="BK53" s="587"/>
      <c r="BL53" s="587"/>
      <c r="BM53" s="587"/>
      <c r="BN53" s="587"/>
      <c r="BO53" s="587"/>
      <c r="BP53" s="588"/>
      <c r="BQ53" s="26"/>
      <c r="BV53" s="19"/>
      <c r="BW53" s="19"/>
      <c r="BX53" s="19"/>
      <c r="BY53" s="19"/>
    </row>
    <row r="54" spans="1:77" s="18" customFormat="1" ht="19.5" customHeight="1">
      <c r="A54" s="263" t="s">
        <v>42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181">
        <v>1110</v>
      </c>
      <c r="AV54" s="181"/>
      <c r="AW54" s="181"/>
      <c r="AX54" s="181"/>
      <c r="AY54" s="167"/>
      <c r="AZ54" s="167"/>
      <c r="BA54" s="167"/>
      <c r="BB54" s="167"/>
      <c r="BC54" s="167"/>
      <c r="BD54" s="167"/>
      <c r="BE54" s="167"/>
      <c r="BF54" s="167"/>
      <c r="BG54" s="167"/>
      <c r="BH54" s="577"/>
      <c r="BI54" s="577"/>
      <c r="BJ54" s="577"/>
      <c r="BK54" s="577"/>
      <c r="BL54" s="577"/>
      <c r="BM54" s="577"/>
      <c r="BN54" s="577"/>
      <c r="BO54" s="577"/>
      <c r="BP54" s="577"/>
      <c r="BV54" s="19"/>
      <c r="BW54" s="19"/>
      <c r="BX54" s="19"/>
      <c r="BY54" s="19"/>
    </row>
    <row r="55" spans="1:77" s="18" customFormat="1" ht="19.5" customHeight="1">
      <c r="A55" s="202" t="s">
        <v>120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4"/>
      <c r="AU55" s="191" t="s">
        <v>118</v>
      </c>
      <c r="AV55" s="192"/>
      <c r="AW55" s="192"/>
      <c r="AX55" s="193"/>
      <c r="AY55" s="166"/>
      <c r="AZ55" s="165"/>
      <c r="BA55" s="165"/>
      <c r="BB55" s="165"/>
      <c r="BC55" s="165"/>
      <c r="BD55" s="165"/>
      <c r="BE55" s="165"/>
      <c r="BF55" s="165"/>
      <c r="BG55" s="162"/>
      <c r="BH55" s="586"/>
      <c r="BI55" s="587"/>
      <c r="BJ55" s="587"/>
      <c r="BK55" s="587"/>
      <c r="BL55" s="587"/>
      <c r="BM55" s="587"/>
      <c r="BN55" s="587"/>
      <c r="BO55" s="587"/>
      <c r="BP55" s="588"/>
      <c r="BV55" s="19"/>
      <c r="BW55" s="19"/>
      <c r="BX55" s="19"/>
      <c r="BY55" s="19"/>
    </row>
    <row r="56" spans="1:77" s="18" customFormat="1" ht="19.5" customHeight="1">
      <c r="A56" s="232" t="s">
        <v>121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4"/>
      <c r="AU56" s="191" t="s">
        <v>119</v>
      </c>
      <c r="AV56" s="192"/>
      <c r="AW56" s="192"/>
      <c r="AX56" s="193"/>
      <c r="AY56" s="166"/>
      <c r="AZ56" s="165"/>
      <c r="BA56" s="165"/>
      <c r="BB56" s="165"/>
      <c r="BC56" s="165"/>
      <c r="BD56" s="165"/>
      <c r="BE56" s="165"/>
      <c r="BF56" s="165"/>
      <c r="BG56" s="162"/>
      <c r="BH56" s="586"/>
      <c r="BI56" s="587"/>
      <c r="BJ56" s="587"/>
      <c r="BK56" s="587"/>
      <c r="BL56" s="587"/>
      <c r="BM56" s="587"/>
      <c r="BN56" s="587"/>
      <c r="BO56" s="587"/>
      <c r="BP56" s="588"/>
      <c r="BV56" s="19"/>
      <c r="BW56" s="19"/>
      <c r="BX56" s="19"/>
      <c r="BY56" s="19"/>
    </row>
    <row r="57" spans="1:77" s="18" customFormat="1" ht="19.5" customHeight="1">
      <c r="A57" s="201" t="s">
        <v>43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181">
        <v>1125</v>
      </c>
      <c r="AV57" s="181"/>
      <c r="AW57" s="181"/>
      <c r="AX57" s="181"/>
      <c r="AY57" s="167"/>
      <c r="AZ57" s="167"/>
      <c r="BA57" s="167"/>
      <c r="BB57" s="167"/>
      <c r="BC57" s="167"/>
      <c r="BD57" s="167"/>
      <c r="BE57" s="167"/>
      <c r="BF57" s="167"/>
      <c r="BG57" s="167"/>
      <c r="BH57" s="577">
        <f>'[1]корректив'!E22</f>
        <v>0</v>
      </c>
      <c r="BI57" s="577"/>
      <c r="BJ57" s="577"/>
      <c r="BK57" s="577"/>
      <c r="BL57" s="577"/>
      <c r="BM57" s="577"/>
      <c r="BN57" s="577"/>
      <c r="BO57" s="577"/>
      <c r="BP57" s="577"/>
      <c r="BV57" s="602">
        <f>BH57*5%</f>
        <v>0</v>
      </c>
      <c r="BW57" s="19"/>
      <c r="BX57" s="19"/>
      <c r="BY57" s="19"/>
    </row>
    <row r="58" spans="1:77" s="18" customFormat="1" ht="19.5" customHeight="1">
      <c r="A58" s="219" t="s">
        <v>44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1"/>
      <c r="AU58" s="226">
        <v>1130</v>
      </c>
      <c r="AV58" s="227"/>
      <c r="AW58" s="227"/>
      <c r="AX58" s="228"/>
      <c r="AY58" s="20"/>
      <c r="AZ58" s="21"/>
      <c r="BA58" s="21"/>
      <c r="BB58" s="21"/>
      <c r="BC58" s="21"/>
      <c r="BD58" s="21"/>
      <c r="BE58" s="21"/>
      <c r="BF58" s="21"/>
      <c r="BG58" s="22"/>
      <c r="BH58" s="589"/>
      <c r="BI58" s="590"/>
      <c r="BJ58" s="590"/>
      <c r="BK58" s="590"/>
      <c r="BL58" s="590"/>
      <c r="BM58" s="590"/>
      <c r="BN58" s="590"/>
      <c r="BO58" s="590"/>
      <c r="BP58" s="591"/>
      <c r="BV58" s="19"/>
      <c r="BW58" s="19"/>
      <c r="BX58" s="19"/>
      <c r="BY58" s="19"/>
    </row>
    <row r="59" spans="1:77" s="18" customFormat="1" ht="19.5" customHeight="1">
      <c r="A59" s="198" t="s">
        <v>45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200"/>
      <c r="AU59" s="229"/>
      <c r="AV59" s="230"/>
      <c r="AW59" s="230"/>
      <c r="AX59" s="231"/>
      <c r="AY59" s="194">
        <v>74</v>
      </c>
      <c r="AZ59" s="195"/>
      <c r="BA59" s="195"/>
      <c r="BB59" s="195"/>
      <c r="BC59" s="195"/>
      <c r="BD59" s="195"/>
      <c r="BE59" s="195"/>
      <c r="BF59" s="195"/>
      <c r="BG59" s="196"/>
      <c r="BH59" s="592">
        <v>24</v>
      </c>
      <c r="BI59" s="593"/>
      <c r="BJ59" s="593"/>
      <c r="BK59" s="593"/>
      <c r="BL59" s="593"/>
      <c r="BM59" s="593"/>
      <c r="BN59" s="593"/>
      <c r="BO59" s="593"/>
      <c r="BP59" s="594"/>
      <c r="BV59" s="602">
        <f aca="true" t="shared" si="0" ref="BV59:BV64">BH59*5%</f>
        <v>1.2000000000000002</v>
      </c>
      <c r="BW59" s="19"/>
      <c r="BX59" s="19"/>
      <c r="BY59" s="19"/>
    </row>
    <row r="60" spans="1:77" s="18" customFormat="1" ht="19.5" customHeight="1">
      <c r="A60" s="257" t="s">
        <v>46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181">
        <v>1135</v>
      </c>
      <c r="AV60" s="181"/>
      <c r="AW60" s="181"/>
      <c r="AX60" s="181"/>
      <c r="AY60" s="175"/>
      <c r="AZ60" s="175"/>
      <c r="BA60" s="175"/>
      <c r="BB60" s="175"/>
      <c r="BC60" s="175"/>
      <c r="BD60" s="175"/>
      <c r="BE60" s="175"/>
      <c r="BF60" s="175"/>
      <c r="BG60" s="175"/>
      <c r="BH60" s="577">
        <f>'[1]корректив'!E28</f>
        <v>0</v>
      </c>
      <c r="BI60" s="577"/>
      <c r="BJ60" s="577"/>
      <c r="BK60" s="577"/>
      <c r="BL60" s="577"/>
      <c r="BM60" s="577"/>
      <c r="BN60" s="577"/>
      <c r="BO60" s="577"/>
      <c r="BP60" s="577"/>
      <c r="BV60" s="602">
        <f t="shared" si="0"/>
        <v>0</v>
      </c>
      <c r="BW60" s="19"/>
      <c r="BX60" s="19"/>
      <c r="BY60" s="19"/>
    </row>
    <row r="61" spans="1:77" s="18" customFormat="1" ht="19.5" customHeight="1">
      <c r="A61" s="262" t="s">
        <v>47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181">
        <v>1136</v>
      </c>
      <c r="AV61" s="181"/>
      <c r="AW61" s="181"/>
      <c r="AX61" s="181"/>
      <c r="AY61" s="175"/>
      <c r="AZ61" s="175"/>
      <c r="BA61" s="175"/>
      <c r="BB61" s="175"/>
      <c r="BC61" s="175"/>
      <c r="BD61" s="175"/>
      <c r="BE61" s="175"/>
      <c r="BF61" s="175"/>
      <c r="BG61" s="175"/>
      <c r="BH61" s="577"/>
      <c r="BI61" s="577"/>
      <c r="BJ61" s="577"/>
      <c r="BK61" s="577"/>
      <c r="BL61" s="577"/>
      <c r="BM61" s="577"/>
      <c r="BN61" s="577"/>
      <c r="BO61" s="577"/>
      <c r="BP61" s="577"/>
      <c r="BV61" s="602">
        <f t="shared" si="0"/>
        <v>0</v>
      </c>
      <c r="BW61" s="19"/>
      <c r="BX61" s="19"/>
      <c r="BY61" s="19"/>
    </row>
    <row r="62" spans="1:77" s="18" customFormat="1" ht="19.5" customHeight="1">
      <c r="A62" s="202" t="s">
        <v>122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4"/>
      <c r="AU62" s="191" t="s">
        <v>124</v>
      </c>
      <c r="AV62" s="192"/>
      <c r="AW62" s="192"/>
      <c r="AX62" s="193"/>
      <c r="AY62" s="177"/>
      <c r="AZ62" s="178"/>
      <c r="BA62" s="178"/>
      <c r="BB62" s="178"/>
      <c r="BC62" s="178"/>
      <c r="BD62" s="178"/>
      <c r="BE62" s="178"/>
      <c r="BF62" s="178"/>
      <c r="BG62" s="179"/>
      <c r="BH62" s="586">
        <f>'[1]корректив'!E31</f>
        <v>0</v>
      </c>
      <c r="BI62" s="587"/>
      <c r="BJ62" s="587"/>
      <c r="BK62" s="587"/>
      <c r="BL62" s="587"/>
      <c r="BM62" s="587"/>
      <c r="BN62" s="587"/>
      <c r="BO62" s="587"/>
      <c r="BP62" s="588"/>
      <c r="BV62" s="602">
        <f t="shared" si="0"/>
        <v>0</v>
      </c>
      <c r="BW62" s="19"/>
      <c r="BX62" s="19"/>
      <c r="BY62" s="19"/>
    </row>
    <row r="63" spans="1:77" s="18" customFormat="1" ht="19.5" customHeight="1">
      <c r="A63" s="202" t="s">
        <v>123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4"/>
      <c r="AU63" s="191" t="s">
        <v>125</v>
      </c>
      <c r="AV63" s="192"/>
      <c r="AW63" s="192"/>
      <c r="AX63" s="193"/>
      <c r="AY63" s="177"/>
      <c r="AZ63" s="178"/>
      <c r="BA63" s="178"/>
      <c r="BB63" s="178"/>
      <c r="BC63" s="178"/>
      <c r="BD63" s="178"/>
      <c r="BE63" s="178"/>
      <c r="BF63" s="178"/>
      <c r="BG63" s="179"/>
      <c r="BH63" s="586"/>
      <c r="BI63" s="587"/>
      <c r="BJ63" s="587"/>
      <c r="BK63" s="587"/>
      <c r="BL63" s="587"/>
      <c r="BM63" s="587"/>
      <c r="BN63" s="587"/>
      <c r="BO63" s="587"/>
      <c r="BP63" s="588"/>
      <c r="BV63" s="602">
        <f t="shared" si="0"/>
        <v>0</v>
      </c>
      <c r="BW63" s="19"/>
      <c r="BX63" s="19"/>
      <c r="BY63" s="19"/>
    </row>
    <row r="64" spans="1:77" s="18" customFormat="1" ht="19.5" customHeight="1">
      <c r="A64" s="222" t="s">
        <v>48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181">
        <v>1155</v>
      </c>
      <c r="AV64" s="181"/>
      <c r="AW64" s="181"/>
      <c r="AX64" s="181"/>
      <c r="AY64" s="175">
        <v>101</v>
      </c>
      <c r="AZ64" s="175"/>
      <c r="BA64" s="175"/>
      <c r="BB64" s="175"/>
      <c r="BC64" s="175"/>
      <c r="BD64" s="175"/>
      <c r="BE64" s="175"/>
      <c r="BF64" s="175"/>
      <c r="BG64" s="175"/>
      <c r="BH64" s="583">
        <v>989</v>
      </c>
      <c r="BI64" s="583"/>
      <c r="BJ64" s="583"/>
      <c r="BK64" s="583"/>
      <c r="BL64" s="583"/>
      <c r="BM64" s="583"/>
      <c r="BN64" s="583"/>
      <c r="BO64" s="583"/>
      <c r="BP64" s="583"/>
      <c r="BV64" s="602">
        <f t="shared" si="0"/>
        <v>49.45</v>
      </c>
      <c r="BW64" s="19"/>
      <c r="BX64" s="19"/>
      <c r="BY64" s="19"/>
    </row>
    <row r="65" spans="1:77" s="18" customFormat="1" ht="19.5" customHeight="1">
      <c r="A65" s="222" t="s">
        <v>49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181">
        <v>1160</v>
      </c>
      <c r="AV65" s="181"/>
      <c r="AW65" s="181"/>
      <c r="AX65" s="181"/>
      <c r="AY65" s="175"/>
      <c r="AZ65" s="175"/>
      <c r="BA65" s="175"/>
      <c r="BB65" s="175"/>
      <c r="BC65" s="175"/>
      <c r="BD65" s="175"/>
      <c r="BE65" s="175"/>
      <c r="BF65" s="175"/>
      <c r="BG65" s="175"/>
      <c r="BH65" s="583"/>
      <c r="BI65" s="583"/>
      <c r="BJ65" s="583"/>
      <c r="BK65" s="583"/>
      <c r="BL65" s="583"/>
      <c r="BM65" s="583"/>
      <c r="BN65" s="583"/>
      <c r="BO65" s="583"/>
      <c r="BP65" s="583"/>
      <c r="BV65" s="19"/>
      <c r="BW65" s="19"/>
      <c r="BX65" s="19"/>
      <c r="BY65" s="19"/>
    </row>
    <row r="66" spans="1:77" s="18" customFormat="1" ht="19.5" customHeight="1">
      <c r="A66" s="222" t="s">
        <v>50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181">
        <v>1165</v>
      </c>
      <c r="AV66" s="181"/>
      <c r="AW66" s="181"/>
      <c r="AX66" s="181"/>
      <c r="AY66" s="175">
        <v>1</v>
      </c>
      <c r="AZ66" s="175"/>
      <c r="BA66" s="175"/>
      <c r="BB66" s="175"/>
      <c r="BC66" s="175"/>
      <c r="BD66" s="175"/>
      <c r="BE66" s="175"/>
      <c r="BF66" s="175"/>
      <c r="BG66" s="175"/>
      <c r="BH66" s="583">
        <v>20</v>
      </c>
      <c r="BI66" s="583"/>
      <c r="BJ66" s="583"/>
      <c r="BK66" s="583"/>
      <c r="BL66" s="583"/>
      <c r="BM66" s="583"/>
      <c r="BN66" s="583"/>
      <c r="BO66" s="583"/>
      <c r="BP66" s="583"/>
      <c r="BV66" s="19"/>
      <c r="BW66" s="19"/>
      <c r="BX66" s="19"/>
      <c r="BY66" s="19"/>
    </row>
    <row r="67" spans="1:77" s="18" customFormat="1" ht="19.5" customHeight="1">
      <c r="A67" s="202" t="s">
        <v>128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4"/>
      <c r="AU67" s="191" t="s">
        <v>127</v>
      </c>
      <c r="AV67" s="192"/>
      <c r="AW67" s="192"/>
      <c r="AX67" s="193"/>
      <c r="AY67" s="177">
        <v>1</v>
      </c>
      <c r="AZ67" s="178"/>
      <c r="BA67" s="178"/>
      <c r="BB67" s="178"/>
      <c r="BC67" s="178"/>
      <c r="BD67" s="178"/>
      <c r="BE67" s="178"/>
      <c r="BF67" s="178"/>
      <c r="BG67" s="179"/>
      <c r="BH67" s="603">
        <v>20</v>
      </c>
      <c r="BI67" s="604"/>
      <c r="BJ67" s="604"/>
      <c r="BK67" s="604"/>
      <c r="BL67" s="604"/>
      <c r="BM67" s="604"/>
      <c r="BN67" s="604"/>
      <c r="BO67" s="604"/>
      <c r="BP67" s="605"/>
      <c r="BV67" s="19"/>
      <c r="BW67" s="19"/>
      <c r="BX67" s="19"/>
      <c r="BY67" s="19"/>
    </row>
    <row r="68" spans="1:77" s="18" customFormat="1" ht="19.5" customHeight="1">
      <c r="A68" s="202" t="s">
        <v>129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4"/>
      <c r="AU68" s="191" t="s">
        <v>126</v>
      </c>
      <c r="AV68" s="192"/>
      <c r="AW68" s="192"/>
      <c r="AX68" s="193"/>
      <c r="AY68" s="177"/>
      <c r="AZ68" s="178"/>
      <c r="BA68" s="178"/>
      <c r="BB68" s="178"/>
      <c r="BC68" s="178"/>
      <c r="BD68" s="178"/>
      <c r="BE68" s="178"/>
      <c r="BF68" s="178"/>
      <c r="BG68" s="179"/>
      <c r="BH68" s="603">
        <f>'[1]корректив'!E44</f>
        <v>0</v>
      </c>
      <c r="BI68" s="604"/>
      <c r="BJ68" s="604"/>
      <c r="BK68" s="604"/>
      <c r="BL68" s="604"/>
      <c r="BM68" s="604"/>
      <c r="BN68" s="604"/>
      <c r="BO68" s="604"/>
      <c r="BP68" s="605"/>
      <c r="BV68" s="19"/>
      <c r="BW68" s="19"/>
      <c r="BX68" s="19"/>
      <c r="BY68" s="19"/>
    </row>
    <row r="69" spans="1:77" s="18" customFormat="1" ht="19.5" customHeight="1">
      <c r="A69" s="222" t="s">
        <v>51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181">
        <v>1170</v>
      </c>
      <c r="AV69" s="181"/>
      <c r="AW69" s="181"/>
      <c r="AX69" s="181"/>
      <c r="AY69" s="606"/>
      <c r="AZ69" s="606"/>
      <c r="BA69" s="606"/>
      <c r="BB69" s="606"/>
      <c r="BC69" s="606"/>
      <c r="BD69" s="606"/>
      <c r="BE69" s="606"/>
      <c r="BF69" s="606"/>
      <c r="BG69" s="606"/>
      <c r="BH69" s="577"/>
      <c r="BI69" s="577"/>
      <c r="BJ69" s="577"/>
      <c r="BK69" s="577"/>
      <c r="BL69" s="577"/>
      <c r="BM69" s="577"/>
      <c r="BN69" s="577"/>
      <c r="BO69" s="577"/>
      <c r="BP69" s="577"/>
      <c r="BV69" s="19"/>
      <c r="BW69" s="19"/>
      <c r="BX69" s="19"/>
      <c r="BY69" s="19"/>
    </row>
    <row r="70" spans="1:77" s="18" customFormat="1" ht="19.5" customHeight="1">
      <c r="A70" s="202" t="s">
        <v>130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4"/>
      <c r="AU70" s="191" t="s">
        <v>135</v>
      </c>
      <c r="AV70" s="192"/>
      <c r="AW70" s="192"/>
      <c r="AX70" s="193"/>
      <c r="AY70" s="607"/>
      <c r="AZ70" s="608"/>
      <c r="BA70" s="608"/>
      <c r="BB70" s="608"/>
      <c r="BC70" s="608"/>
      <c r="BD70" s="608"/>
      <c r="BE70" s="608"/>
      <c r="BF70" s="608"/>
      <c r="BG70" s="609"/>
      <c r="BH70" s="586"/>
      <c r="BI70" s="587"/>
      <c r="BJ70" s="587"/>
      <c r="BK70" s="587"/>
      <c r="BL70" s="587"/>
      <c r="BM70" s="587"/>
      <c r="BN70" s="587"/>
      <c r="BO70" s="587"/>
      <c r="BP70" s="588"/>
      <c r="BV70" s="19"/>
      <c r="BW70" s="19"/>
      <c r="BX70" s="19"/>
      <c r="BY70" s="19"/>
    </row>
    <row r="71" spans="1:77" s="18" customFormat="1" ht="27.75" customHeight="1">
      <c r="A71" s="202" t="s">
        <v>131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4"/>
      <c r="AU71" s="191" t="s">
        <v>136</v>
      </c>
      <c r="AV71" s="192"/>
      <c r="AW71" s="192"/>
      <c r="AX71" s="193"/>
      <c r="AY71" s="607"/>
      <c r="AZ71" s="608"/>
      <c r="BA71" s="608"/>
      <c r="BB71" s="608"/>
      <c r="BC71" s="608"/>
      <c r="BD71" s="608"/>
      <c r="BE71" s="608"/>
      <c r="BF71" s="608"/>
      <c r="BG71" s="609"/>
      <c r="BH71" s="586"/>
      <c r="BI71" s="587"/>
      <c r="BJ71" s="587"/>
      <c r="BK71" s="587"/>
      <c r="BL71" s="587"/>
      <c r="BM71" s="587"/>
      <c r="BN71" s="587"/>
      <c r="BO71" s="587"/>
      <c r="BP71" s="588"/>
      <c r="BV71" s="19"/>
      <c r="BW71" s="19"/>
      <c r="BX71" s="19"/>
      <c r="BY71" s="19"/>
    </row>
    <row r="72" spans="1:77" s="18" customFormat="1" ht="19.5" customHeight="1">
      <c r="A72" s="202" t="s">
        <v>132</v>
      </c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4"/>
      <c r="AU72" s="191" t="s">
        <v>137</v>
      </c>
      <c r="AV72" s="192"/>
      <c r="AW72" s="192"/>
      <c r="AX72" s="193"/>
      <c r="AY72" s="607"/>
      <c r="AZ72" s="608"/>
      <c r="BA72" s="608"/>
      <c r="BB72" s="608"/>
      <c r="BC72" s="608"/>
      <c r="BD72" s="608"/>
      <c r="BE72" s="608"/>
      <c r="BF72" s="608"/>
      <c r="BG72" s="609"/>
      <c r="BH72" s="586"/>
      <c r="BI72" s="587"/>
      <c r="BJ72" s="587"/>
      <c r="BK72" s="587"/>
      <c r="BL72" s="587"/>
      <c r="BM72" s="587"/>
      <c r="BN72" s="587"/>
      <c r="BO72" s="587"/>
      <c r="BP72" s="588"/>
      <c r="BV72" s="19"/>
      <c r="BW72" s="19"/>
      <c r="BX72" s="19"/>
      <c r="BY72" s="19"/>
    </row>
    <row r="73" spans="1:77" s="18" customFormat="1" ht="19.5" customHeight="1">
      <c r="A73" s="202" t="s">
        <v>133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4"/>
      <c r="AU73" s="191" t="s">
        <v>138</v>
      </c>
      <c r="AV73" s="192"/>
      <c r="AW73" s="192"/>
      <c r="AX73" s="193"/>
      <c r="AY73" s="607"/>
      <c r="AZ73" s="608"/>
      <c r="BA73" s="608"/>
      <c r="BB73" s="608"/>
      <c r="BC73" s="608"/>
      <c r="BD73" s="608"/>
      <c r="BE73" s="608"/>
      <c r="BF73" s="608"/>
      <c r="BG73" s="609"/>
      <c r="BH73" s="586"/>
      <c r="BI73" s="587"/>
      <c r="BJ73" s="587"/>
      <c r="BK73" s="587"/>
      <c r="BL73" s="587"/>
      <c r="BM73" s="587"/>
      <c r="BN73" s="587"/>
      <c r="BO73" s="587"/>
      <c r="BP73" s="588"/>
      <c r="BV73" s="19"/>
      <c r="BW73" s="19"/>
      <c r="BX73" s="19"/>
      <c r="BY73" s="19"/>
    </row>
    <row r="74" spans="1:77" s="18" customFormat="1" ht="19.5" customHeight="1">
      <c r="A74" s="202" t="s">
        <v>134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4"/>
      <c r="AU74" s="191" t="s">
        <v>139</v>
      </c>
      <c r="AV74" s="192"/>
      <c r="AW74" s="192"/>
      <c r="AX74" s="193"/>
      <c r="AY74" s="607"/>
      <c r="AZ74" s="608"/>
      <c r="BA74" s="608"/>
      <c r="BB74" s="608"/>
      <c r="BC74" s="608"/>
      <c r="BD74" s="608"/>
      <c r="BE74" s="608"/>
      <c r="BF74" s="608"/>
      <c r="BG74" s="609"/>
      <c r="BH74" s="586"/>
      <c r="BI74" s="587"/>
      <c r="BJ74" s="587"/>
      <c r="BK74" s="587"/>
      <c r="BL74" s="587"/>
      <c r="BM74" s="587"/>
      <c r="BN74" s="587"/>
      <c r="BO74" s="587"/>
      <c r="BP74" s="588"/>
      <c r="BV74" s="19"/>
      <c r="BW74" s="19"/>
      <c r="BX74" s="19"/>
      <c r="BY74" s="19"/>
    </row>
    <row r="75" spans="1:77" s="18" customFormat="1" ht="19.5" customHeight="1">
      <c r="A75" s="211" t="s">
        <v>52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181">
        <v>1190</v>
      </c>
      <c r="AV75" s="181"/>
      <c r="AW75" s="181"/>
      <c r="AX75" s="181"/>
      <c r="AY75" s="167"/>
      <c r="AZ75" s="167"/>
      <c r="BA75" s="167"/>
      <c r="BB75" s="167"/>
      <c r="BC75" s="167"/>
      <c r="BD75" s="167"/>
      <c r="BE75" s="167"/>
      <c r="BF75" s="167"/>
      <c r="BG75" s="167"/>
      <c r="BH75" s="577">
        <f>'[1]корректив'!E48</f>
        <v>0</v>
      </c>
      <c r="BI75" s="577"/>
      <c r="BJ75" s="577"/>
      <c r="BK75" s="577"/>
      <c r="BL75" s="577"/>
      <c r="BM75" s="577"/>
      <c r="BN75" s="577"/>
      <c r="BO75" s="577"/>
      <c r="BP75" s="577"/>
      <c r="BV75" s="19"/>
      <c r="BW75" s="19"/>
      <c r="BX75" s="19"/>
      <c r="BY75" s="19"/>
    </row>
    <row r="76" spans="1:77" s="18" customFormat="1" ht="19.5" customHeight="1">
      <c r="A76" s="235" t="s">
        <v>53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197">
        <v>1195</v>
      </c>
      <c r="AV76" s="197"/>
      <c r="AW76" s="197"/>
      <c r="AX76" s="197"/>
      <c r="AY76" s="595">
        <f>AY49+AY54+AY57+AY59+AY60+AY62+AY64+AY65+AY66+AY69+AY75+AY63</f>
        <v>176</v>
      </c>
      <c r="AZ76" s="595"/>
      <c r="BA76" s="595"/>
      <c r="BB76" s="595"/>
      <c r="BC76" s="595"/>
      <c r="BD76" s="595"/>
      <c r="BE76" s="595"/>
      <c r="BF76" s="595"/>
      <c r="BG76" s="595"/>
      <c r="BH76" s="595">
        <f>BH49+BH54+BH57+BH59+BH60+BH64+BH65+BH66+BH69+BH75+BH63+BH62</f>
        <v>1033</v>
      </c>
      <c r="BI76" s="595"/>
      <c r="BJ76" s="595"/>
      <c r="BK76" s="595"/>
      <c r="BL76" s="595"/>
      <c r="BM76" s="595"/>
      <c r="BN76" s="595"/>
      <c r="BO76" s="595"/>
      <c r="BP76" s="595"/>
      <c r="BV76" s="19"/>
      <c r="BW76" s="19"/>
      <c r="BX76" s="19"/>
      <c r="BY76" s="19"/>
    </row>
    <row r="77" spans="1:77" s="18" customFormat="1" ht="19.5" customHeight="1">
      <c r="A77" s="197" t="s">
        <v>184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>
        <v>1200</v>
      </c>
      <c r="AV77" s="197"/>
      <c r="AW77" s="197"/>
      <c r="AX77" s="197"/>
      <c r="AY77" s="167"/>
      <c r="AZ77" s="167"/>
      <c r="BA77" s="167"/>
      <c r="BB77" s="167"/>
      <c r="BC77" s="167"/>
      <c r="BD77" s="167"/>
      <c r="BE77" s="167"/>
      <c r="BF77" s="167"/>
      <c r="BG77" s="167"/>
      <c r="BH77" s="577"/>
      <c r="BI77" s="577"/>
      <c r="BJ77" s="577"/>
      <c r="BK77" s="577"/>
      <c r="BL77" s="577"/>
      <c r="BM77" s="577"/>
      <c r="BN77" s="577"/>
      <c r="BO77" s="577"/>
      <c r="BP77" s="577"/>
      <c r="BV77" s="19"/>
      <c r="BW77" s="19"/>
      <c r="BX77" s="19"/>
      <c r="BY77" s="19"/>
    </row>
    <row r="78" spans="1:77" s="18" customFormat="1" ht="19.5" customHeight="1">
      <c r="A78" s="235" t="s">
        <v>54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197">
        <v>1300</v>
      </c>
      <c r="AV78" s="197"/>
      <c r="AW78" s="197"/>
      <c r="AX78" s="197"/>
      <c r="AY78" s="176">
        <f>AY47+AY76+AY77</f>
        <v>176</v>
      </c>
      <c r="AZ78" s="176"/>
      <c r="BA78" s="176"/>
      <c r="BB78" s="176"/>
      <c r="BC78" s="176"/>
      <c r="BD78" s="176"/>
      <c r="BE78" s="176"/>
      <c r="BF78" s="176"/>
      <c r="BG78" s="176"/>
      <c r="BH78" s="595">
        <f>BH47+BH76+BH77</f>
        <v>1124</v>
      </c>
      <c r="BI78" s="595"/>
      <c r="BJ78" s="595"/>
      <c r="BK78" s="595"/>
      <c r="BL78" s="595"/>
      <c r="BM78" s="595"/>
      <c r="BN78" s="595"/>
      <c r="BO78" s="595"/>
      <c r="BP78" s="595"/>
      <c r="BV78" s="19"/>
      <c r="BW78" s="19"/>
      <c r="BX78" s="19"/>
      <c r="BY78" s="19"/>
    </row>
    <row r="79" spans="1:77" ht="6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610"/>
      <c r="AV79" s="610"/>
      <c r="AW79" s="610"/>
      <c r="AX79" s="610"/>
      <c r="AY79" s="4"/>
      <c r="AZ79" s="4"/>
      <c r="BA79" s="4"/>
      <c r="BB79" s="4"/>
      <c r="BC79" s="4"/>
      <c r="BD79" s="4"/>
      <c r="BE79" s="4"/>
      <c r="BF79" s="4"/>
      <c r="BG79" s="4"/>
      <c r="BH79" s="611"/>
      <c r="BI79" s="611"/>
      <c r="BJ79" s="611"/>
      <c r="BK79" s="611"/>
      <c r="BL79" s="611"/>
      <c r="BM79" s="611"/>
      <c r="BN79" s="611"/>
      <c r="BO79" s="611"/>
      <c r="BP79" s="611"/>
      <c r="BQ79" s="612"/>
      <c r="BV79" s="124"/>
      <c r="BW79" s="124"/>
      <c r="BX79" s="124"/>
      <c r="BY79" s="124"/>
    </row>
    <row r="80" spans="1:77" s="566" customFormat="1" ht="18.75" customHeight="1">
      <c r="A80" s="181" t="s">
        <v>55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 t="s">
        <v>82</v>
      </c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613" t="s">
        <v>23</v>
      </c>
      <c r="BI80" s="613"/>
      <c r="BJ80" s="613"/>
      <c r="BK80" s="613"/>
      <c r="BL80" s="613"/>
      <c r="BM80" s="613"/>
      <c r="BN80" s="613"/>
      <c r="BO80" s="613"/>
      <c r="BP80" s="613"/>
      <c r="BV80" s="124"/>
      <c r="BW80" s="124"/>
      <c r="BX80" s="124"/>
      <c r="BY80" s="124"/>
    </row>
    <row r="81" spans="1:77" s="566" customFormat="1" ht="31.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613"/>
      <c r="BI81" s="613"/>
      <c r="BJ81" s="613"/>
      <c r="BK81" s="613"/>
      <c r="BL81" s="613"/>
      <c r="BM81" s="613"/>
      <c r="BN81" s="613"/>
      <c r="BO81" s="613"/>
      <c r="BP81" s="613"/>
      <c r="BV81" s="124"/>
      <c r="BW81" s="124"/>
      <c r="BX81" s="124"/>
      <c r="BY81" s="124"/>
    </row>
    <row r="82" spans="1:77" s="566" customFormat="1" ht="13.5" customHeight="1">
      <c r="A82" s="614">
        <v>1</v>
      </c>
      <c r="B82" s="614"/>
      <c r="C82" s="614"/>
      <c r="D82" s="614"/>
      <c r="E82" s="614"/>
      <c r="F82" s="614"/>
      <c r="G82" s="614"/>
      <c r="H82" s="614"/>
      <c r="I82" s="614"/>
      <c r="J82" s="614"/>
      <c r="K82" s="614"/>
      <c r="L82" s="614"/>
      <c r="M82" s="614"/>
      <c r="N82" s="614"/>
      <c r="O82" s="614"/>
      <c r="P82" s="614"/>
      <c r="Q82" s="614"/>
      <c r="R82" s="614"/>
      <c r="S82" s="614"/>
      <c r="T82" s="614"/>
      <c r="U82" s="614"/>
      <c r="V82" s="614"/>
      <c r="W82" s="614"/>
      <c r="X82" s="614"/>
      <c r="Y82" s="614"/>
      <c r="Z82" s="614"/>
      <c r="AA82" s="614"/>
      <c r="AB82" s="614"/>
      <c r="AC82" s="614"/>
      <c r="AD82" s="614"/>
      <c r="AE82" s="614"/>
      <c r="AF82" s="614"/>
      <c r="AG82" s="614"/>
      <c r="AH82" s="614"/>
      <c r="AI82" s="614"/>
      <c r="AJ82" s="614"/>
      <c r="AK82" s="614"/>
      <c r="AL82" s="614"/>
      <c r="AM82" s="614"/>
      <c r="AN82" s="614"/>
      <c r="AO82" s="614"/>
      <c r="AP82" s="614"/>
      <c r="AQ82" s="614"/>
      <c r="AR82" s="614"/>
      <c r="AS82" s="614"/>
      <c r="AT82" s="614"/>
      <c r="AU82" s="291">
        <v>2</v>
      </c>
      <c r="AV82" s="291"/>
      <c r="AW82" s="291"/>
      <c r="AX82" s="291"/>
      <c r="AY82" s="291"/>
      <c r="AZ82" s="291"/>
      <c r="BA82" s="291"/>
      <c r="BB82" s="291"/>
      <c r="BC82" s="291"/>
      <c r="BD82" s="291"/>
      <c r="BE82" s="291"/>
      <c r="BF82" s="291"/>
      <c r="BG82" s="291"/>
      <c r="BH82" s="615">
        <v>4</v>
      </c>
      <c r="BI82" s="615"/>
      <c r="BJ82" s="615"/>
      <c r="BK82" s="615"/>
      <c r="BL82" s="615"/>
      <c r="BM82" s="615"/>
      <c r="BN82" s="615"/>
      <c r="BO82" s="615"/>
      <c r="BP82" s="615"/>
      <c r="BV82" s="124"/>
      <c r="BW82" s="124"/>
      <c r="BX82" s="124"/>
      <c r="BY82" s="124"/>
    </row>
    <row r="83" spans="1:77" s="18" customFormat="1" ht="19.5" customHeight="1">
      <c r="A83" s="213" t="s">
        <v>56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5"/>
      <c r="AU83" s="223">
        <v>1400</v>
      </c>
      <c r="AV83" s="224"/>
      <c r="AW83" s="224"/>
      <c r="AX83" s="225"/>
      <c r="AY83" s="27"/>
      <c r="AZ83" s="28"/>
      <c r="BA83" s="28"/>
      <c r="BB83" s="28"/>
      <c r="BC83" s="28"/>
      <c r="BD83" s="28"/>
      <c r="BE83" s="28"/>
      <c r="BF83" s="28"/>
      <c r="BG83" s="29"/>
      <c r="BH83" s="589"/>
      <c r="BI83" s="590"/>
      <c r="BJ83" s="590"/>
      <c r="BK83" s="590"/>
      <c r="BL83" s="590"/>
      <c r="BM83" s="590"/>
      <c r="BN83" s="590"/>
      <c r="BO83" s="590"/>
      <c r="BP83" s="591"/>
      <c r="BV83" s="19"/>
      <c r="BW83" s="19"/>
      <c r="BX83" s="19"/>
      <c r="BY83" s="19"/>
    </row>
    <row r="84" spans="1:77" s="18" customFormat="1" ht="19.5" customHeight="1">
      <c r="A84" s="232" t="s">
        <v>94</v>
      </c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4"/>
      <c r="AU84" s="205"/>
      <c r="AV84" s="206"/>
      <c r="AW84" s="206"/>
      <c r="AX84" s="207"/>
      <c r="AY84" s="285">
        <v>200</v>
      </c>
      <c r="AZ84" s="286"/>
      <c r="BA84" s="286"/>
      <c r="BB84" s="286"/>
      <c r="BC84" s="286"/>
      <c r="BD84" s="286"/>
      <c r="BE84" s="286"/>
      <c r="BF84" s="286"/>
      <c r="BG84" s="287"/>
      <c r="BH84" s="592">
        <f>'[1]корректив'!E51</f>
        <v>200</v>
      </c>
      <c r="BI84" s="593"/>
      <c r="BJ84" s="593"/>
      <c r="BK84" s="593"/>
      <c r="BL84" s="593"/>
      <c r="BM84" s="593"/>
      <c r="BN84" s="593"/>
      <c r="BO84" s="593"/>
      <c r="BP84" s="594"/>
      <c r="BV84" s="19"/>
      <c r="BW84" s="19"/>
      <c r="BX84" s="19"/>
      <c r="BY84" s="19"/>
    </row>
    <row r="85" spans="1:77" s="18" customFormat="1" ht="19.5" customHeight="1">
      <c r="A85" s="202" t="s">
        <v>141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4"/>
      <c r="AU85" s="208" t="s">
        <v>140</v>
      </c>
      <c r="AV85" s="209"/>
      <c r="AW85" s="209"/>
      <c r="AX85" s="210"/>
      <c r="AY85" s="174"/>
      <c r="AZ85" s="172"/>
      <c r="BA85" s="172"/>
      <c r="BB85" s="172"/>
      <c r="BC85" s="172"/>
      <c r="BD85" s="172"/>
      <c r="BE85" s="172"/>
      <c r="BF85" s="172"/>
      <c r="BG85" s="173"/>
      <c r="BH85" s="616"/>
      <c r="BI85" s="617"/>
      <c r="BJ85" s="617"/>
      <c r="BK85" s="617"/>
      <c r="BL85" s="617"/>
      <c r="BM85" s="617"/>
      <c r="BN85" s="617"/>
      <c r="BO85" s="617"/>
      <c r="BP85" s="618"/>
      <c r="BV85" s="19"/>
      <c r="BW85" s="19"/>
      <c r="BX85" s="19"/>
      <c r="BY85" s="19"/>
    </row>
    <row r="86" spans="1:77" s="18" customFormat="1" ht="19.5" customHeight="1">
      <c r="A86" s="263" t="s">
        <v>57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181">
        <v>1405</v>
      </c>
      <c r="AV86" s="181"/>
      <c r="AW86" s="181"/>
      <c r="AX86" s="181"/>
      <c r="AY86" s="396"/>
      <c r="AZ86" s="396"/>
      <c r="BA86" s="396"/>
      <c r="BB86" s="396"/>
      <c r="BC86" s="396"/>
      <c r="BD86" s="396"/>
      <c r="BE86" s="396"/>
      <c r="BF86" s="396"/>
      <c r="BG86" s="396"/>
      <c r="BH86" s="577">
        <f>'[1]корректив'!E52</f>
        <v>0</v>
      </c>
      <c r="BI86" s="577"/>
      <c r="BJ86" s="577"/>
      <c r="BK86" s="577"/>
      <c r="BL86" s="577"/>
      <c r="BM86" s="577"/>
      <c r="BN86" s="577"/>
      <c r="BO86" s="577"/>
      <c r="BP86" s="577"/>
      <c r="BV86" s="19"/>
      <c r="BW86" s="19"/>
      <c r="BX86" s="19"/>
      <c r="BY86" s="19"/>
    </row>
    <row r="87" spans="1:77" s="18" customFormat="1" ht="19.5" customHeight="1">
      <c r="A87" s="222" t="s">
        <v>58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181">
        <v>1410</v>
      </c>
      <c r="AV87" s="181"/>
      <c r="AW87" s="181"/>
      <c r="AX87" s="181"/>
      <c r="AY87" s="396"/>
      <c r="AZ87" s="396"/>
      <c r="BA87" s="396"/>
      <c r="BB87" s="396"/>
      <c r="BC87" s="396"/>
      <c r="BD87" s="396"/>
      <c r="BE87" s="396"/>
      <c r="BF87" s="396"/>
      <c r="BG87" s="396"/>
      <c r="BH87" s="577">
        <f>'[1]корректив'!E54</f>
        <v>0</v>
      </c>
      <c r="BI87" s="577"/>
      <c r="BJ87" s="577"/>
      <c r="BK87" s="577"/>
      <c r="BL87" s="577"/>
      <c r="BM87" s="577"/>
      <c r="BN87" s="577"/>
      <c r="BO87" s="577"/>
      <c r="BP87" s="577"/>
      <c r="BV87" s="19"/>
      <c r="BW87" s="19"/>
      <c r="BX87" s="19"/>
      <c r="BY87" s="19"/>
    </row>
    <row r="88" spans="1:77" s="18" customFormat="1" ht="19.5" customHeight="1">
      <c r="A88" s="202" t="s">
        <v>143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4"/>
      <c r="AU88" s="191" t="s">
        <v>142</v>
      </c>
      <c r="AV88" s="192"/>
      <c r="AW88" s="192"/>
      <c r="AX88" s="193"/>
      <c r="AY88" s="174"/>
      <c r="AZ88" s="172"/>
      <c r="BA88" s="172"/>
      <c r="BB88" s="172"/>
      <c r="BC88" s="172"/>
      <c r="BD88" s="172"/>
      <c r="BE88" s="172"/>
      <c r="BF88" s="172"/>
      <c r="BG88" s="173"/>
      <c r="BH88" s="586"/>
      <c r="BI88" s="587"/>
      <c r="BJ88" s="587"/>
      <c r="BK88" s="587"/>
      <c r="BL88" s="587"/>
      <c r="BM88" s="587"/>
      <c r="BN88" s="587"/>
      <c r="BO88" s="587"/>
      <c r="BP88" s="588"/>
      <c r="BV88" s="19"/>
      <c r="BW88" s="19"/>
      <c r="BX88" s="19"/>
      <c r="BY88" s="19"/>
    </row>
    <row r="89" spans="1:77" s="18" customFormat="1" ht="19.5" customHeight="1">
      <c r="A89" s="202" t="s">
        <v>144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4"/>
      <c r="AU89" s="191" t="s">
        <v>145</v>
      </c>
      <c r="AV89" s="192"/>
      <c r="AW89" s="192"/>
      <c r="AX89" s="193"/>
      <c r="AY89" s="174"/>
      <c r="AZ89" s="172"/>
      <c r="BA89" s="172"/>
      <c r="BB89" s="172"/>
      <c r="BC89" s="172"/>
      <c r="BD89" s="172"/>
      <c r="BE89" s="172"/>
      <c r="BF89" s="172"/>
      <c r="BG89" s="173"/>
      <c r="BH89" s="586"/>
      <c r="BI89" s="587"/>
      <c r="BJ89" s="587"/>
      <c r="BK89" s="587"/>
      <c r="BL89" s="587"/>
      <c r="BM89" s="587"/>
      <c r="BN89" s="587"/>
      <c r="BO89" s="587"/>
      <c r="BP89" s="588"/>
      <c r="BV89" s="19"/>
      <c r="BW89" s="19"/>
      <c r="BX89" s="19"/>
      <c r="BY89" s="19"/>
    </row>
    <row r="90" spans="1:77" s="18" customFormat="1" ht="19.5" customHeight="1">
      <c r="A90" s="222" t="s">
        <v>59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181">
        <v>1415</v>
      </c>
      <c r="AV90" s="181"/>
      <c r="AW90" s="181"/>
      <c r="AX90" s="181"/>
      <c r="AY90" s="396"/>
      <c r="AZ90" s="396"/>
      <c r="BA90" s="396"/>
      <c r="BB90" s="396"/>
      <c r="BC90" s="396"/>
      <c r="BD90" s="396"/>
      <c r="BE90" s="396"/>
      <c r="BF90" s="396"/>
      <c r="BG90" s="396"/>
      <c r="BH90" s="577">
        <f>'[1]корректив'!E55</f>
        <v>0</v>
      </c>
      <c r="BI90" s="577"/>
      <c r="BJ90" s="577"/>
      <c r="BK90" s="577"/>
      <c r="BL90" s="577"/>
      <c r="BM90" s="577"/>
      <c r="BN90" s="577"/>
      <c r="BO90" s="577"/>
      <c r="BP90" s="577"/>
      <c r="BV90" s="19"/>
      <c r="BW90" s="19"/>
      <c r="BX90" s="19"/>
      <c r="BY90" s="19"/>
    </row>
    <row r="91" spans="1:77" s="18" customFormat="1" ht="19.5" customHeight="1">
      <c r="A91" s="222" t="s">
        <v>60</v>
      </c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181">
        <v>1420</v>
      </c>
      <c r="AV91" s="181"/>
      <c r="AW91" s="181"/>
      <c r="AX91" s="181"/>
      <c r="AY91" s="30" t="s">
        <v>89</v>
      </c>
      <c r="AZ91" s="180">
        <v>200</v>
      </c>
      <c r="BA91" s="180"/>
      <c r="BB91" s="180"/>
      <c r="BC91" s="180"/>
      <c r="BD91" s="180"/>
      <c r="BE91" s="180"/>
      <c r="BF91" s="180"/>
      <c r="BG91" s="31" t="s">
        <v>88</v>
      </c>
      <c r="BH91" s="619"/>
      <c r="BI91" s="620">
        <v>0</v>
      </c>
      <c r="BJ91" s="620"/>
      <c r="BK91" s="620"/>
      <c r="BL91" s="620"/>
      <c r="BM91" s="620"/>
      <c r="BN91" s="620"/>
      <c r="BO91" s="620"/>
      <c r="BP91" s="621"/>
      <c r="BV91" s="19"/>
      <c r="BW91" s="19"/>
      <c r="BX91" s="19"/>
      <c r="BY91" s="19"/>
    </row>
    <row r="92" spans="1:77" s="18" customFormat="1" ht="19.5" customHeight="1">
      <c r="A92" s="222" t="s">
        <v>61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181">
        <v>1425</v>
      </c>
      <c r="AV92" s="181"/>
      <c r="AW92" s="181"/>
      <c r="AX92" s="181"/>
      <c r="AY92" s="174" t="s">
        <v>89</v>
      </c>
      <c r="AZ92" s="172"/>
      <c r="BA92" s="172"/>
      <c r="BB92" s="172"/>
      <c r="BC92" s="172"/>
      <c r="BD92" s="172"/>
      <c r="BE92" s="172"/>
      <c r="BF92" s="172" t="s">
        <v>88</v>
      </c>
      <c r="BG92" s="173"/>
      <c r="BH92" s="616" t="s">
        <v>89</v>
      </c>
      <c r="BI92" s="617"/>
      <c r="BJ92" s="617">
        <f>'[1]корректив'!E59</f>
        <v>0</v>
      </c>
      <c r="BK92" s="617"/>
      <c r="BL92" s="617"/>
      <c r="BM92" s="617"/>
      <c r="BN92" s="617"/>
      <c r="BO92" s="617" t="s">
        <v>88</v>
      </c>
      <c r="BP92" s="618"/>
      <c r="BV92" s="19"/>
      <c r="BW92" s="19"/>
      <c r="BX92" s="19"/>
      <c r="BY92" s="19"/>
    </row>
    <row r="93" spans="1:77" s="18" customFormat="1" ht="19.5" customHeight="1">
      <c r="A93" s="222" t="s">
        <v>62</v>
      </c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181">
        <v>1430</v>
      </c>
      <c r="AV93" s="181"/>
      <c r="AW93" s="181"/>
      <c r="AX93" s="181"/>
      <c r="AY93" s="174" t="s">
        <v>89</v>
      </c>
      <c r="AZ93" s="172"/>
      <c r="BA93" s="172"/>
      <c r="BB93" s="172"/>
      <c r="BC93" s="172"/>
      <c r="BD93" s="172"/>
      <c r="BE93" s="172"/>
      <c r="BF93" s="172" t="s">
        <v>88</v>
      </c>
      <c r="BG93" s="173"/>
      <c r="BH93" s="616" t="s">
        <v>89</v>
      </c>
      <c r="BI93" s="617"/>
      <c r="BJ93" s="617"/>
      <c r="BK93" s="617"/>
      <c r="BL93" s="617"/>
      <c r="BM93" s="617"/>
      <c r="BN93" s="617"/>
      <c r="BO93" s="617" t="s">
        <v>88</v>
      </c>
      <c r="BP93" s="618"/>
      <c r="BV93" s="19"/>
      <c r="BW93" s="19"/>
      <c r="BX93" s="19"/>
      <c r="BY93" s="19"/>
    </row>
    <row r="94" spans="1:77" s="18" customFormat="1" ht="19.5" customHeight="1">
      <c r="A94" s="202" t="s">
        <v>147</v>
      </c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4"/>
      <c r="AU94" s="191" t="s">
        <v>146</v>
      </c>
      <c r="AV94" s="192"/>
      <c r="AW94" s="192"/>
      <c r="AX94" s="193"/>
      <c r="AY94" s="174"/>
      <c r="AZ94" s="172"/>
      <c r="BA94" s="172"/>
      <c r="BB94" s="172"/>
      <c r="BC94" s="172"/>
      <c r="BD94" s="172"/>
      <c r="BE94" s="172"/>
      <c r="BF94" s="172"/>
      <c r="BG94" s="173"/>
      <c r="BH94" s="616"/>
      <c r="BI94" s="617"/>
      <c r="BJ94" s="617"/>
      <c r="BK94" s="617"/>
      <c r="BL94" s="617"/>
      <c r="BM94" s="617"/>
      <c r="BN94" s="617"/>
      <c r="BO94" s="617"/>
      <c r="BP94" s="618"/>
      <c r="BV94" s="19"/>
      <c r="BW94" s="19"/>
      <c r="BX94" s="19"/>
      <c r="BY94" s="19"/>
    </row>
    <row r="95" spans="1:77" s="18" customFormat="1" ht="19.5" customHeight="1">
      <c r="A95" s="212" t="s">
        <v>39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197">
        <v>1495</v>
      </c>
      <c r="AV95" s="197"/>
      <c r="AW95" s="197"/>
      <c r="AX95" s="197"/>
      <c r="AY95" s="595">
        <f>AY84+AY86+AY87+AY90+AY94-AZ91-BA92-BA93</f>
        <v>0</v>
      </c>
      <c r="AZ95" s="595"/>
      <c r="BA95" s="595"/>
      <c r="BB95" s="595"/>
      <c r="BC95" s="595"/>
      <c r="BD95" s="595"/>
      <c r="BE95" s="595"/>
      <c r="BF95" s="595"/>
      <c r="BG95" s="595"/>
      <c r="BH95" s="595">
        <f>BH84+BH86+BH87+BH90+BH94+BI91-BJ92-BJ93</f>
        <v>200</v>
      </c>
      <c r="BI95" s="595"/>
      <c r="BJ95" s="595"/>
      <c r="BK95" s="595"/>
      <c r="BL95" s="595"/>
      <c r="BM95" s="595"/>
      <c r="BN95" s="595"/>
      <c r="BO95" s="595"/>
      <c r="BP95" s="595"/>
      <c r="BV95" s="19"/>
      <c r="BW95" s="19"/>
      <c r="BX95" s="19"/>
      <c r="BY95" s="19"/>
    </row>
    <row r="96" spans="1:77" s="18" customFormat="1" ht="19.5" customHeight="1">
      <c r="A96" s="265" t="s">
        <v>63</v>
      </c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7"/>
      <c r="AU96" s="248">
        <v>1500</v>
      </c>
      <c r="AV96" s="249"/>
      <c r="AW96" s="249"/>
      <c r="AX96" s="250"/>
      <c r="AY96" s="20"/>
      <c r="AZ96" s="21"/>
      <c r="BA96" s="21"/>
      <c r="BB96" s="21"/>
      <c r="BC96" s="21"/>
      <c r="BD96" s="21"/>
      <c r="BE96" s="21"/>
      <c r="BF96" s="21"/>
      <c r="BG96" s="22"/>
      <c r="BH96" s="589"/>
      <c r="BI96" s="590"/>
      <c r="BJ96" s="590"/>
      <c r="BK96" s="590"/>
      <c r="BL96" s="590"/>
      <c r="BM96" s="590"/>
      <c r="BN96" s="590"/>
      <c r="BO96" s="590"/>
      <c r="BP96" s="591"/>
      <c r="BV96" s="19"/>
      <c r="BW96" s="19"/>
      <c r="BX96" s="19"/>
      <c r="BY96" s="19"/>
    </row>
    <row r="97" spans="1:77" s="18" customFormat="1" ht="19.5" customHeight="1">
      <c r="A97" s="268" t="s">
        <v>64</v>
      </c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70"/>
      <c r="AU97" s="288"/>
      <c r="AV97" s="289"/>
      <c r="AW97" s="289"/>
      <c r="AX97" s="290"/>
      <c r="AY97" s="194"/>
      <c r="AZ97" s="195"/>
      <c r="BA97" s="195"/>
      <c r="BB97" s="195"/>
      <c r="BC97" s="195"/>
      <c r="BD97" s="195"/>
      <c r="BE97" s="195"/>
      <c r="BF97" s="195"/>
      <c r="BG97" s="196"/>
      <c r="BH97" s="592"/>
      <c r="BI97" s="593"/>
      <c r="BJ97" s="593"/>
      <c r="BK97" s="593"/>
      <c r="BL97" s="593"/>
      <c r="BM97" s="593"/>
      <c r="BN97" s="593"/>
      <c r="BO97" s="593"/>
      <c r="BP97" s="594"/>
      <c r="BV97" s="32"/>
      <c r="BW97" s="32"/>
      <c r="BX97" s="32"/>
      <c r="BY97" s="32"/>
    </row>
    <row r="98" spans="1:77" s="18" customFormat="1" ht="19.5" customHeight="1">
      <c r="A98" s="236" t="s">
        <v>149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8"/>
      <c r="AU98" s="239" t="s">
        <v>148</v>
      </c>
      <c r="AV98" s="240"/>
      <c r="AW98" s="240"/>
      <c r="AX98" s="241"/>
      <c r="AY98" s="166"/>
      <c r="AZ98" s="165"/>
      <c r="BA98" s="165"/>
      <c r="BB98" s="165"/>
      <c r="BC98" s="165"/>
      <c r="BD98" s="165"/>
      <c r="BE98" s="165"/>
      <c r="BF98" s="165"/>
      <c r="BG98" s="162"/>
      <c r="BH98" s="616"/>
      <c r="BI98" s="617"/>
      <c r="BJ98" s="617"/>
      <c r="BK98" s="617"/>
      <c r="BL98" s="617"/>
      <c r="BM98" s="617"/>
      <c r="BN98" s="617"/>
      <c r="BO98" s="617"/>
      <c r="BP98" s="618"/>
      <c r="BV98" s="32"/>
      <c r="BW98" s="32"/>
      <c r="BX98" s="32"/>
      <c r="BY98" s="32"/>
    </row>
    <row r="99" spans="1:77" s="18" customFormat="1" ht="19.5" customHeight="1">
      <c r="A99" s="264" t="s">
        <v>65</v>
      </c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167">
        <v>1510</v>
      </c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577"/>
      <c r="BI99" s="577"/>
      <c r="BJ99" s="577"/>
      <c r="BK99" s="577"/>
      <c r="BL99" s="577"/>
      <c r="BM99" s="577"/>
      <c r="BN99" s="577"/>
      <c r="BO99" s="577"/>
      <c r="BP99" s="577"/>
      <c r="BV99" s="32"/>
      <c r="BW99" s="32"/>
      <c r="BX99" s="32"/>
      <c r="BY99" s="32"/>
    </row>
    <row r="100" spans="1:77" s="18" customFormat="1" ht="19.5" customHeight="1">
      <c r="A100" s="244" t="s">
        <v>66</v>
      </c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4"/>
      <c r="AS100" s="244"/>
      <c r="AT100" s="244"/>
      <c r="AU100" s="167">
        <v>1515</v>
      </c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577">
        <f>'[1]корректив'!E60</f>
        <v>0</v>
      </c>
      <c r="BI100" s="577"/>
      <c r="BJ100" s="577"/>
      <c r="BK100" s="577"/>
      <c r="BL100" s="577"/>
      <c r="BM100" s="577"/>
      <c r="BN100" s="577"/>
      <c r="BO100" s="577"/>
      <c r="BP100" s="577"/>
      <c r="BV100" s="19"/>
      <c r="BW100" s="19"/>
      <c r="BX100" s="19"/>
      <c r="BY100" s="19"/>
    </row>
    <row r="101" spans="1:77" s="18" customFormat="1" ht="19.5" customHeight="1">
      <c r="A101" s="244" t="s">
        <v>67</v>
      </c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  <c r="AU101" s="167">
        <v>1520</v>
      </c>
      <c r="AV101" s="167"/>
      <c r="AW101" s="167"/>
      <c r="AX101" s="167"/>
      <c r="AY101" s="166"/>
      <c r="AZ101" s="165"/>
      <c r="BA101" s="165"/>
      <c r="BB101" s="165"/>
      <c r="BC101" s="165"/>
      <c r="BD101" s="165"/>
      <c r="BE101" s="165"/>
      <c r="BF101" s="165"/>
      <c r="BG101" s="162"/>
      <c r="BH101" s="577">
        <f>'[1]корректив'!E61</f>
        <v>0</v>
      </c>
      <c r="BI101" s="577"/>
      <c r="BJ101" s="577"/>
      <c r="BK101" s="577"/>
      <c r="BL101" s="577"/>
      <c r="BM101" s="577"/>
      <c r="BN101" s="577"/>
      <c r="BO101" s="577"/>
      <c r="BP101" s="577"/>
      <c r="BV101" s="19"/>
      <c r="BW101" s="19"/>
      <c r="BX101" s="19"/>
      <c r="BY101" s="19"/>
    </row>
    <row r="102" spans="1:77" s="18" customFormat="1" ht="19.5" customHeight="1">
      <c r="A102" s="236" t="s">
        <v>152</v>
      </c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8"/>
      <c r="AU102" s="166" t="s">
        <v>150</v>
      </c>
      <c r="AV102" s="165"/>
      <c r="AW102" s="165"/>
      <c r="AX102" s="162"/>
      <c r="AY102" s="166"/>
      <c r="AZ102" s="165"/>
      <c r="BA102" s="165"/>
      <c r="BB102" s="165"/>
      <c r="BC102" s="165"/>
      <c r="BD102" s="165"/>
      <c r="BE102" s="165"/>
      <c r="BF102" s="165"/>
      <c r="BG102" s="162"/>
      <c r="BH102" s="586">
        <f>'[1]корректив'!E62</f>
        <v>0</v>
      </c>
      <c r="BI102" s="587"/>
      <c r="BJ102" s="587"/>
      <c r="BK102" s="587"/>
      <c r="BL102" s="587"/>
      <c r="BM102" s="587"/>
      <c r="BN102" s="587"/>
      <c r="BO102" s="587"/>
      <c r="BP102" s="588"/>
      <c r="BV102" s="19"/>
      <c r="BW102" s="19"/>
      <c r="BX102" s="19"/>
      <c r="BY102" s="19"/>
    </row>
    <row r="103" spans="1:77" s="18" customFormat="1" ht="19.5" customHeight="1">
      <c r="A103" s="244" t="s">
        <v>68</v>
      </c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  <c r="AU103" s="167">
        <v>1525</v>
      </c>
      <c r="AV103" s="167"/>
      <c r="AW103" s="167"/>
      <c r="AX103" s="167"/>
      <c r="AY103" s="166"/>
      <c r="AZ103" s="165"/>
      <c r="BA103" s="165"/>
      <c r="BB103" s="165"/>
      <c r="BC103" s="165"/>
      <c r="BD103" s="165"/>
      <c r="BE103" s="165"/>
      <c r="BF103" s="165"/>
      <c r="BG103" s="162"/>
      <c r="BH103" s="577"/>
      <c r="BI103" s="577"/>
      <c r="BJ103" s="577"/>
      <c r="BK103" s="577"/>
      <c r="BL103" s="577"/>
      <c r="BM103" s="577"/>
      <c r="BN103" s="577"/>
      <c r="BO103" s="577"/>
      <c r="BP103" s="577"/>
      <c r="BV103" s="19"/>
      <c r="BW103" s="19"/>
      <c r="BX103" s="19"/>
      <c r="BY103" s="19"/>
    </row>
    <row r="104" spans="1:77" s="18" customFormat="1" ht="19.5" customHeight="1">
      <c r="A104" s="236" t="s">
        <v>153</v>
      </c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8"/>
      <c r="AU104" s="166" t="s">
        <v>151</v>
      </c>
      <c r="AV104" s="165"/>
      <c r="AW104" s="165"/>
      <c r="AX104" s="162"/>
      <c r="AY104" s="166"/>
      <c r="AZ104" s="165"/>
      <c r="BA104" s="165"/>
      <c r="BB104" s="165"/>
      <c r="BC104" s="165"/>
      <c r="BD104" s="165"/>
      <c r="BE104" s="165"/>
      <c r="BF104" s="165"/>
      <c r="BG104" s="162"/>
      <c r="BH104" s="586"/>
      <c r="BI104" s="587"/>
      <c r="BJ104" s="587"/>
      <c r="BK104" s="587"/>
      <c r="BL104" s="587"/>
      <c r="BM104" s="587"/>
      <c r="BN104" s="587"/>
      <c r="BO104" s="587"/>
      <c r="BP104" s="588"/>
      <c r="BV104" s="19"/>
      <c r="BW104" s="19"/>
      <c r="BX104" s="19"/>
      <c r="BY104" s="19"/>
    </row>
    <row r="105" spans="1:77" s="18" customFormat="1" ht="19.5" customHeight="1">
      <c r="A105" s="236" t="s">
        <v>154</v>
      </c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8"/>
      <c r="AU105" s="166" t="s">
        <v>162</v>
      </c>
      <c r="AV105" s="165"/>
      <c r="AW105" s="165"/>
      <c r="AX105" s="162"/>
      <c r="AY105" s="166"/>
      <c r="AZ105" s="165"/>
      <c r="BA105" s="165"/>
      <c r="BB105" s="165"/>
      <c r="BC105" s="165"/>
      <c r="BD105" s="165"/>
      <c r="BE105" s="165"/>
      <c r="BF105" s="165"/>
      <c r="BG105" s="162"/>
      <c r="BH105" s="586"/>
      <c r="BI105" s="587"/>
      <c r="BJ105" s="587"/>
      <c r="BK105" s="587"/>
      <c r="BL105" s="587"/>
      <c r="BM105" s="587"/>
      <c r="BN105" s="587"/>
      <c r="BO105" s="587"/>
      <c r="BP105" s="588"/>
      <c r="BV105" s="19"/>
      <c r="BW105" s="19"/>
      <c r="BX105" s="19"/>
      <c r="BY105" s="19"/>
    </row>
    <row r="106" spans="1:77" s="18" customFormat="1" ht="30" customHeight="1">
      <c r="A106" s="236" t="s">
        <v>155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8"/>
      <c r="AU106" s="166" t="s">
        <v>163</v>
      </c>
      <c r="AV106" s="165"/>
      <c r="AW106" s="165"/>
      <c r="AX106" s="162"/>
      <c r="AY106" s="166"/>
      <c r="AZ106" s="165"/>
      <c r="BA106" s="165"/>
      <c r="BB106" s="165"/>
      <c r="BC106" s="165"/>
      <c r="BD106" s="165"/>
      <c r="BE106" s="165"/>
      <c r="BF106" s="165"/>
      <c r="BG106" s="162"/>
      <c r="BH106" s="586"/>
      <c r="BI106" s="587"/>
      <c r="BJ106" s="587"/>
      <c r="BK106" s="587"/>
      <c r="BL106" s="587"/>
      <c r="BM106" s="587"/>
      <c r="BN106" s="587"/>
      <c r="BO106" s="587"/>
      <c r="BP106" s="588"/>
      <c r="BV106" s="19"/>
      <c r="BW106" s="19"/>
      <c r="BX106" s="19"/>
      <c r="BY106" s="19"/>
    </row>
    <row r="107" spans="1:77" s="18" customFormat="1" ht="19.5" customHeight="1">
      <c r="A107" s="236" t="s">
        <v>156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8"/>
      <c r="AU107" s="166" t="s">
        <v>164</v>
      </c>
      <c r="AV107" s="165"/>
      <c r="AW107" s="165"/>
      <c r="AX107" s="162"/>
      <c r="AY107" s="166"/>
      <c r="AZ107" s="165"/>
      <c r="BA107" s="165"/>
      <c r="BB107" s="165"/>
      <c r="BC107" s="165"/>
      <c r="BD107" s="165"/>
      <c r="BE107" s="165"/>
      <c r="BF107" s="165"/>
      <c r="BG107" s="162"/>
      <c r="BH107" s="586"/>
      <c r="BI107" s="587"/>
      <c r="BJ107" s="587"/>
      <c r="BK107" s="587"/>
      <c r="BL107" s="587"/>
      <c r="BM107" s="587"/>
      <c r="BN107" s="587"/>
      <c r="BO107" s="587"/>
      <c r="BP107" s="588"/>
      <c r="BV107" s="19"/>
      <c r="BW107" s="19"/>
      <c r="BX107" s="19"/>
      <c r="BY107" s="19"/>
    </row>
    <row r="108" spans="1:77" s="18" customFormat="1" ht="19.5" customHeight="1">
      <c r="A108" s="236" t="s">
        <v>157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8"/>
      <c r="AU108" s="166" t="s">
        <v>165</v>
      </c>
      <c r="AV108" s="165"/>
      <c r="AW108" s="165"/>
      <c r="AX108" s="162"/>
      <c r="AY108" s="166"/>
      <c r="AZ108" s="165"/>
      <c r="BA108" s="165"/>
      <c r="BB108" s="165"/>
      <c r="BC108" s="165"/>
      <c r="BD108" s="165"/>
      <c r="BE108" s="165"/>
      <c r="BF108" s="165"/>
      <c r="BG108" s="162"/>
      <c r="BH108" s="586"/>
      <c r="BI108" s="587"/>
      <c r="BJ108" s="587"/>
      <c r="BK108" s="587"/>
      <c r="BL108" s="587"/>
      <c r="BM108" s="587"/>
      <c r="BN108" s="587"/>
      <c r="BO108" s="587"/>
      <c r="BP108" s="588"/>
      <c r="BV108" s="19"/>
      <c r="BW108" s="19"/>
      <c r="BX108" s="19"/>
      <c r="BY108" s="19"/>
    </row>
    <row r="109" spans="1:77" s="18" customFormat="1" ht="19.5" customHeight="1">
      <c r="A109" s="236" t="s">
        <v>158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8"/>
      <c r="AU109" s="166" t="s">
        <v>166</v>
      </c>
      <c r="AV109" s="165"/>
      <c r="AW109" s="165"/>
      <c r="AX109" s="162"/>
      <c r="AY109" s="166"/>
      <c r="AZ109" s="165"/>
      <c r="BA109" s="165"/>
      <c r="BB109" s="165"/>
      <c r="BC109" s="165"/>
      <c r="BD109" s="165"/>
      <c r="BE109" s="165"/>
      <c r="BF109" s="165"/>
      <c r="BG109" s="162"/>
      <c r="BH109" s="586"/>
      <c r="BI109" s="587"/>
      <c r="BJ109" s="587"/>
      <c r="BK109" s="587"/>
      <c r="BL109" s="587"/>
      <c r="BM109" s="587"/>
      <c r="BN109" s="587"/>
      <c r="BO109" s="587"/>
      <c r="BP109" s="588"/>
      <c r="BV109" s="19"/>
      <c r="BW109" s="19"/>
      <c r="BX109" s="19"/>
      <c r="BY109" s="19"/>
    </row>
    <row r="110" spans="1:77" s="18" customFormat="1" ht="19.5" customHeight="1">
      <c r="A110" s="236" t="s">
        <v>159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8"/>
      <c r="AU110" s="166" t="s">
        <v>167</v>
      </c>
      <c r="AV110" s="165"/>
      <c r="AW110" s="165"/>
      <c r="AX110" s="162"/>
      <c r="AY110" s="166"/>
      <c r="AZ110" s="165"/>
      <c r="BA110" s="165"/>
      <c r="BB110" s="165"/>
      <c r="BC110" s="165"/>
      <c r="BD110" s="165"/>
      <c r="BE110" s="165"/>
      <c r="BF110" s="165"/>
      <c r="BG110" s="162"/>
      <c r="BH110" s="586"/>
      <c r="BI110" s="587"/>
      <c r="BJ110" s="587"/>
      <c r="BK110" s="587"/>
      <c r="BL110" s="587"/>
      <c r="BM110" s="587"/>
      <c r="BN110" s="587"/>
      <c r="BO110" s="587"/>
      <c r="BP110" s="588"/>
      <c r="BV110" s="19"/>
      <c r="BW110" s="19"/>
      <c r="BX110" s="19"/>
      <c r="BY110" s="19"/>
    </row>
    <row r="111" spans="1:77" s="18" customFormat="1" ht="19.5" customHeight="1">
      <c r="A111" s="236" t="s">
        <v>161</v>
      </c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8"/>
      <c r="AU111" s="166" t="s">
        <v>160</v>
      </c>
      <c r="AV111" s="165"/>
      <c r="AW111" s="165"/>
      <c r="AX111" s="162"/>
      <c r="AY111" s="166"/>
      <c r="AZ111" s="165"/>
      <c r="BA111" s="165"/>
      <c r="BB111" s="165"/>
      <c r="BC111" s="165"/>
      <c r="BD111" s="165"/>
      <c r="BE111" s="165"/>
      <c r="BF111" s="165"/>
      <c r="BG111" s="162"/>
      <c r="BH111" s="586"/>
      <c r="BI111" s="587"/>
      <c r="BJ111" s="587"/>
      <c r="BK111" s="587"/>
      <c r="BL111" s="587"/>
      <c r="BM111" s="587"/>
      <c r="BN111" s="587"/>
      <c r="BO111" s="587"/>
      <c r="BP111" s="588"/>
      <c r="BV111" s="19"/>
      <c r="BW111" s="19"/>
      <c r="BX111" s="19"/>
      <c r="BY111" s="19"/>
    </row>
    <row r="112" spans="1:77" s="18" customFormat="1" ht="19.5" customHeight="1">
      <c r="A112" s="236" t="s">
        <v>168</v>
      </c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8"/>
      <c r="AU112" s="166" t="s">
        <v>169</v>
      </c>
      <c r="AV112" s="165"/>
      <c r="AW112" s="165"/>
      <c r="AX112" s="162"/>
      <c r="AY112" s="166"/>
      <c r="AZ112" s="165"/>
      <c r="BA112" s="165"/>
      <c r="BB112" s="165"/>
      <c r="BC112" s="165"/>
      <c r="BD112" s="165"/>
      <c r="BE112" s="165"/>
      <c r="BF112" s="165"/>
      <c r="BG112" s="162"/>
      <c r="BH112" s="586"/>
      <c r="BI112" s="587"/>
      <c r="BJ112" s="587"/>
      <c r="BK112" s="587"/>
      <c r="BL112" s="587"/>
      <c r="BM112" s="587"/>
      <c r="BN112" s="587"/>
      <c r="BO112" s="587"/>
      <c r="BP112" s="588"/>
      <c r="BV112" s="19"/>
      <c r="BW112" s="19"/>
      <c r="BX112" s="19"/>
      <c r="BY112" s="19"/>
    </row>
    <row r="113" spans="1:77" s="18" customFormat="1" ht="19.5" customHeight="1">
      <c r="A113" s="212" t="s">
        <v>53</v>
      </c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197">
        <v>1595</v>
      </c>
      <c r="AV113" s="197"/>
      <c r="AW113" s="197"/>
      <c r="AX113" s="197"/>
      <c r="AY113" s="595">
        <f>AY97+AY98+AY99+AY100+AY101+AY103+AY105+AY110+AY111+AY112</f>
        <v>0</v>
      </c>
      <c r="AZ113" s="595"/>
      <c r="BA113" s="595"/>
      <c r="BB113" s="595"/>
      <c r="BC113" s="595"/>
      <c r="BD113" s="595"/>
      <c r="BE113" s="595"/>
      <c r="BF113" s="595"/>
      <c r="BG113" s="595"/>
      <c r="BH113" s="595">
        <f>BH97+BH98+BH99+BH100+BH101+BH103+BH105+BH110+BH111+BH112</f>
        <v>0</v>
      </c>
      <c r="BI113" s="595"/>
      <c r="BJ113" s="595"/>
      <c r="BK113" s="595"/>
      <c r="BL113" s="595"/>
      <c r="BM113" s="595"/>
      <c r="BN113" s="595"/>
      <c r="BO113" s="595"/>
      <c r="BP113" s="595"/>
      <c r="BV113" s="19"/>
      <c r="BW113" s="19"/>
      <c r="BX113" s="19"/>
      <c r="BY113" s="19"/>
    </row>
    <row r="114" spans="1:77" s="18" customFormat="1" ht="19.5" customHeight="1">
      <c r="A114" s="265" t="s">
        <v>185</v>
      </c>
      <c r="B114" s="266"/>
      <c r="C114" s="266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66"/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7"/>
      <c r="AU114" s="248">
        <v>1600</v>
      </c>
      <c r="AV114" s="249"/>
      <c r="AW114" s="249"/>
      <c r="AX114" s="250"/>
      <c r="AY114" s="20"/>
      <c r="AZ114" s="21"/>
      <c r="BA114" s="21"/>
      <c r="BB114" s="21"/>
      <c r="BC114" s="21"/>
      <c r="BD114" s="21"/>
      <c r="BE114" s="21"/>
      <c r="BF114" s="21"/>
      <c r="BG114" s="22"/>
      <c r="BH114" s="589"/>
      <c r="BI114" s="590"/>
      <c r="BJ114" s="590"/>
      <c r="BK114" s="590"/>
      <c r="BL114" s="590"/>
      <c r="BM114" s="590"/>
      <c r="BN114" s="590"/>
      <c r="BO114" s="590"/>
      <c r="BP114" s="591"/>
      <c r="BV114" s="19"/>
      <c r="BW114" s="19"/>
      <c r="BX114" s="19"/>
      <c r="BY114" s="19"/>
    </row>
    <row r="115" spans="1:77" s="18" customFormat="1" ht="34.5" customHeight="1">
      <c r="A115" s="245" t="s">
        <v>69</v>
      </c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7"/>
      <c r="AU115" s="251"/>
      <c r="AV115" s="252"/>
      <c r="AW115" s="252"/>
      <c r="AX115" s="253"/>
      <c r="AY115" s="194"/>
      <c r="AZ115" s="195"/>
      <c r="BA115" s="195"/>
      <c r="BB115" s="195"/>
      <c r="BC115" s="195"/>
      <c r="BD115" s="195"/>
      <c r="BE115" s="195"/>
      <c r="BF115" s="195"/>
      <c r="BG115" s="196"/>
      <c r="BH115" s="592"/>
      <c r="BI115" s="593"/>
      <c r="BJ115" s="593"/>
      <c r="BK115" s="593"/>
      <c r="BL115" s="593"/>
      <c r="BM115" s="593"/>
      <c r="BN115" s="593"/>
      <c r="BO115" s="593"/>
      <c r="BP115" s="594"/>
      <c r="BV115" s="19"/>
      <c r="BW115" s="19"/>
      <c r="BX115" s="19"/>
      <c r="BY115" s="19"/>
    </row>
    <row r="116" spans="1:77" s="18" customFormat="1" ht="19.5" customHeight="1">
      <c r="A116" s="236" t="s">
        <v>171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8"/>
      <c r="AU116" s="239" t="s">
        <v>170</v>
      </c>
      <c r="AV116" s="240"/>
      <c r="AW116" s="240"/>
      <c r="AX116" s="241"/>
      <c r="AY116" s="166"/>
      <c r="AZ116" s="165"/>
      <c r="BA116" s="165"/>
      <c r="BB116" s="165"/>
      <c r="BC116" s="165"/>
      <c r="BD116" s="165"/>
      <c r="BE116" s="165"/>
      <c r="BF116" s="165"/>
      <c r="BG116" s="162"/>
      <c r="BH116" s="616"/>
      <c r="BI116" s="617"/>
      <c r="BJ116" s="617"/>
      <c r="BK116" s="617"/>
      <c r="BL116" s="617"/>
      <c r="BM116" s="617"/>
      <c r="BN116" s="617"/>
      <c r="BO116" s="617"/>
      <c r="BP116" s="618"/>
      <c r="BV116" s="19"/>
      <c r="BW116" s="19"/>
      <c r="BX116" s="19"/>
      <c r="BY116" s="19"/>
    </row>
    <row r="117" spans="1:77" s="18" customFormat="1" ht="19.5" customHeight="1">
      <c r="A117" s="260" t="s">
        <v>70</v>
      </c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42" t="s">
        <v>85</v>
      </c>
      <c r="AV117" s="243"/>
      <c r="AW117" s="243"/>
      <c r="AX117" s="243"/>
      <c r="AY117" s="20"/>
      <c r="AZ117" s="21"/>
      <c r="BA117" s="21"/>
      <c r="BB117" s="21"/>
      <c r="BC117" s="21"/>
      <c r="BD117" s="21"/>
      <c r="BE117" s="21"/>
      <c r="BF117" s="21"/>
      <c r="BG117" s="22"/>
      <c r="BH117" s="622"/>
      <c r="BI117" s="623"/>
      <c r="BJ117" s="623"/>
      <c r="BK117" s="623"/>
      <c r="BL117" s="623"/>
      <c r="BM117" s="623"/>
      <c r="BN117" s="623"/>
      <c r="BO117" s="623"/>
      <c r="BP117" s="624"/>
      <c r="BV117" s="19"/>
      <c r="BW117" s="19"/>
      <c r="BX117" s="19"/>
      <c r="BY117" s="19"/>
    </row>
    <row r="118" spans="1:77" s="18" customFormat="1" ht="19.5" customHeight="1">
      <c r="A118" s="284" t="s">
        <v>71</v>
      </c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58" t="s">
        <v>86</v>
      </c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8"/>
      <c r="BG118" s="258"/>
      <c r="BH118" s="625">
        <f>'[1]корректив'!E64</f>
        <v>0</v>
      </c>
      <c r="BI118" s="625"/>
      <c r="BJ118" s="625"/>
      <c r="BK118" s="625"/>
      <c r="BL118" s="625"/>
      <c r="BM118" s="625"/>
      <c r="BN118" s="625"/>
      <c r="BO118" s="625"/>
      <c r="BP118" s="625"/>
      <c r="BV118" s="19"/>
      <c r="BW118" s="19"/>
      <c r="BX118" s="19"/>
      <c r="BY118" s="19"/>
    </row>
    <row r="119" spans="1:77" s="18" customFormat="1" ht="19.5" customHeight="1">
      <c r="A119" s="283" t="s">
        <v>72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167">
        <v>1615</v>
      </c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577">
        <v>781</v>
      </c>
      <c r="BI119" s="577"/>
      <c r="BJ119" s="577"/>
      <c r="BK119" s="577"/>
      <c r="BL119" s="577"/>
      <c r="BM119" s="577"/>
      <c r="BN119" s="577"/>
      <c r="BO119" s="577"/>
      <c r="BP119" s="577"/>
      <c r="BV119" s="19"/>
      <c r="BW119" s="19"/>
      <c r="BX119" s="19"/>
      <c r="BY119" s="19"/>
    </row>
    <row r="120" spans="1:77" s="18" customFormat="1" ht="19.5" customHeight="1">
      <c r="A120" s="283" t="s">
        <v>73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167">
        <v>1620</v>
      </c>
      <c r="AV120" s="167"/>
      <c r="AW120" s="167"/>
      <c r="AX120" s="167"/>
      <c r="AY120" s="167">
        <v>1</v>
      </c>
      <c r="AZ120" s="167"/>
      <c r="BA120" s="167"/>
      <c r="BB120" s="167"/>
      <c r="BC120" s="167"/>
      <c r="BD120" s="167"/>
      <c r="BE120" s="167"/>
      <c r="BF120" s="167"/>
      <c r="BG120" s="167"/>
      <c r="BH120" s="577">
        <v>46</v>
      </c>
      <c r="BI120" s="577"/>
      <c r="BJ120" s="577"/>
      <c r="BK120" s="577"/>
      <c r="BL120" s="577"/>
      <c r="BM120" s="577"/>
      <c r="BN120" s="577"/>
      <c r="BO120" s="577"/>
      <c r="BP120" s="577"/>
      <c r="BV120" s="19"/>
      <c r="BW120" s="19"/>
      <c r="BX120" s="19"/>
      <c r="BY120" s="19"/>
    </row>
    <row r="121" spans="1:77" s="18" customFormat="1" ht="19.5" customHeight="1">
      <c r="A121" s="283" t="s">
        <v>47</v>
      </c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167">
        <v>1621</v>
      </c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577">
        <v>45</v>
      </c>
      <c r="BI121" s="577"/>
      <c r="BJ121" s="577"/>
      <c r="BK121" s="577"/>
      <c r="BL121" s="577"/>
      <c r="BM121" s="577"/>
      <c r="BN121" s="577"/>
      <c r="BO121" s="577"/>
      <c r="BP121" s="577"/>
      <c r="BV121" s="19"/>
      <c r="BW121" s="19"/>
      <c r="BX121" s="19"/>
      <c r="BY121" s="19"/>
    </row>
    <row r="122" spans="1:77" s="18" customFormat="1" ht="19.5" customHeight="1">
      <c r="A122" s="283" t="s">
        <v>74</v>
      </c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167">
        <v>1625</v>
      </c>
      <c r="AV122" s="167"/>
      <c r="AW122" s="167"/>
      <c r="AX122" s="167"/>
      <c r="AY122" s="167">
        <v>3</v>
      </c>
      <c r="AZ122" s="167"/>
      <c r="BA122" s="167"/>
      <c r="BB122" s="167"/>
      <c r="BC122" s="167"/>
      <c r="BD122" s="167"/>
      <c r="BE122" s="167"/>
      <c r="BF122" s="167"/>
      <c r="BG122" s="167"/>
      <c r="BH122" s="583">
        <v>1</v>
      </c>
      <c r="BI122" s="583"/>
      <c r="BJ122" s="583"/>
      <c r="BK122" s="583"/>
      <c r="BL122" s="583"/>
      <c r="BM122" s="583"/>
      <c r="BN122" s="583"/>
      <c r="BO122" s="583"/>
      <c r="BP122" s="583"/>
      <c r="BV122" s="19"/>
      <c r="BW122" s="19"/>
      <c r="BX122" s="19"/>
      <c r="BY122" s="19"/>
    </row>
    <row r="123" spans="1:77" s="18" customFormat="1" ht="19.5" customHeight="1">
      <c r="A123" s="283" t="s">
        <v>75</v>
      </c>
      <c r="B123" s="283"/>
      <c r="C123" s="283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167">
        <v>1630</v>
      </c>
      <c r="AV123" s="167"/>
      <c r="AW123" s="167"/>
      <c r="AX123" s="167"/>
      <c r="AY123" s="167">
        <v>5</v>
      </c>
      <c r="AZ123" s="167"/>
      <c r="BA123" s="167"/>
      <c r="BB123" s="167"/>
      <c r="BC123" s="167"/>
      <c r="BD123" s="167"/>
      <c r="BE123" s="167"/>
      <c r="BF123" s="167"/>
      <c r="BG123" s="167"/>
      <c r="BH123" s="583">
        <v>7</v>
      </c>
      <c r="BI123" s="583"/>
      <c r="BJ123" s="583"/>
      <c r="BK123" s="583"/>
      <c r="BL123" s="583"/>
      <c r="BM123" s="583"/>
      <c r="BN123" s="583"/>
      <c r="BO123" s="583"/>
      <c r="BP123" s="583"/>
      <c r="BV123" s="19"/>
      <c r="BW123" s="19"/>
      <c r="BX123" s="19"/>
      <c r="BY123" s="19"/>
    </row>
    <row r="124" spans="1:77" s="18" customFormat="1" ht="19.5" customHeight="1">
      <c r="A124" s="236" t="s">
        <v>176</v>
      </c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8"/>
      <c r="AU124" s="166" t="s">
        <v>172</v>
      </c>
      <c r="AV124" s="165"/>
      <c r="AW124" s="165"/>
      <c r="AX124" s="162"/>
      <c r="AY124" s="626"/>
      <c r="AZ124" s="627"/>
      <c r="BA124" s="627"/>
      <c r="BB124" s="627"/>
      <c r="BC124" s="627"/>
      <c r="BD124" s="627"/>
      <c r="BE124" s="627"/>
      <c r="BF124" s="627"/>
      <c r="BG124" s="628"/>
      <c r="BH124" s="603">
        <f>'[1]корректив'!E77</f>
        <v>0</v>
      </c>
      <c r="BI124" s="604"/>
      <c r="BJ124" s="604"/>
      <c r="BK124" s="604"/>
      <c r="BL124" s="604"/>
      <c r="BM124" s="604"/>
      <c r="BN124" s="604"/>
      <c r="BO124" s="604"/>
      <c r="BP124" s="605"/>
      <c r="BV124" s="19"/>
      <c r="BW124" s="19"/>
      <c r="BX124" s="19"/>
      <c r="BY124" s="19"/>
    </row>
    <row r="125" spans="1:77" s="18" customFormat="1" ht="19.5" customHeight="1">
      <c r="A125" s="236" t="s">
        <v>177</v>
      </c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8"/>
      <c r="AU125" s="166" t="s">
        <v>173</v>
      </c>
      <c r="AV125" s="165"/>
      <c r="AW125" s="165"/>
      <c r="AX125" s="162"/>
      <c r="AY125" s="626"/>
      <c r="AZ125" s="627"/>
      <c r="BA125" s="627"/>
      <c r="BB125" s="627"/>
      <c r="BC125" s="627"/>
      <c r="BD125" s="627"/>
      <c r="BE125" s="627"/>
      <c r="BF125" s="627"/>
      <c r="BG125" s="628"/>
      <c r="BH125" s="603">
        <f>'[1]корректив'!E78</f>
        <v>0</v>
      </c>
      <c r="BI125" s="604"/>
      <c r="BJ125" s="604"/>
      <c r="BK125" s="604"/>
      <c r="BL125" s="604"/>
      <c r="BM125" s="604"/>
      <c r="BN125" s="604"/>
      <c r="BO125" s="604"/>
      <c r="BP125" s="605"/>
      <c r="BV125" s="19"/>
      <c r="BW125" s="19"/>
      <c r="BX125" s="19"/>
      <c r="BY125" s="19"/>
    </row>
    <row r="126" spans="1:77" s="18" customFormat="1" ht="19.5" customHeight="1">
      <c r="A126" s="236" t="s">
        <v>178</v>
      </c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8"/>
      <c r="AU126" s="166" t="s">
        <v>174</v>
      </c>
      <c r="AV126" s="165"/>
      <c r="AW126" s="165"/>
      <c r="AX126" s="162"/>
      <c r="AY126" s="626"/>
      <c r="AZ126" s="627"/>
      <c r="BA126" s="627"/>
      <c r="BB126" s="627"/>
      <c r="BC126" s="627"/>
      <c r="BD126" s="627"/>
      <c r="BE126" s="627"/>
      <c r="BF126" s="627"/>
      <c r="BG126" s="628"/>
      <c r="BH126" s="603"/>
      <c r="BI126" s="604"/>
      <c r="BJ126" s="604"/>
      <c r="BK126" s="604"/>
      <c r="BL126" s="604"/>
      <c r="BM126" s="604"/>
      <c r="BN126" s="604"/>
      <c r="BO126" s="604"/>
      <c r="BP126" s="605"/>
      <c r="BV126" s="19"/>
      <c r="BW126" s="19"/>
      <c r="BX126" s="19"/>
      <c r="BY126" s="19"/>
    </row>
    <row r="127" spans="1:77" s="18" customFormat="1" ht="19.5" customHeight="1">
      <c r="A127" s="236" t="s">
        <v>179</v>
      </c>
      <c r="B127" s="237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8"/>
      <c r="AU127" s="166" t="s">
        <v>175</v>
      </c>
      <c r="AV127" s="165"/>
      <c r="AW127" s="165"/>
      <c r="AX127" s="162"/>
      <c r="AY127" s="626"/>
      <c r="AZ127" s="627"/>
      <c r="BA127" s="627"/>
      <c r="BB127" s="627"/>
      <c r="BC127" s="627"/>
      <c r="BD127" s="627"/>
      <c r="BE127" s="627"/>
      <c r="BF127" s="627"/>
      <c r="BG127" s="628"/>
      <c r="BH127" s="603"/>
      <c r="BI127" s="604"/>
      <c r="BJ127" s="604"/>
      <c r="BK127" s="604"/>
      <c r="BL127" s="604"/>
      <c r="BM127" s="604"/>
      <c r="BN127" s="604"/>
      <c r="BO127" s="604"/>
      <c r="BP127" s="605"/>
      <c r="BV127" s="19"/>
      <c r="BW127" s="19"/>
      <c r="BX127" s="19"/>
      <c r="BY127" s="19"/>
    </row>
    <row r="128" spans="1:77" s="18" customFormat="1" ht="19.5" customHeight="1">
      <c r="A128" s="244" t="s">
        <v>76</v>
      </c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4"/>
      <c r="AO128" s="244"/>
      <c r="AP128" s="244"/>
      <c r="AQ128" s="244"/>
      <c r="AR128" s="244"/>
      <c r="AS128" s="244"/>
      <c r="AT128" s="244"/>
      <c r="AU128" s="167">
        <v>1660</v>
      </c>
      <c r="AV128" s="167"/>
      <c r="AW128" s="167"/>
      <c r="AX128" s="167"/>
      <c r="AY128" s="582"/>
      <c r="AZ128" s="582"/>
      <c r="BA128" s="582"/>
      <c r="BB128" s="582"/>
      <c r="BC128" s="582"/>
      <c r="BD128" s="582"/>
      <c r="BE128" s="582"/>
      <c r="BF128" s="582"/>
      <c r="BG128" s="582"/>
      <c r="BH128" s="583">
        <f>'[1]корректив'!E79</f>
        <v>0</v>
      </c>
      <c r="BI128" s="583"/>
      <c r="BJ128" s="583"/>
      <c r="BK128" s="583"/>
      <c r="BL128" s="583"/>
      <c r="BM128" s="583"/>
      <c r="BN128" s="583"/>
      <c r="BO128" s="583"/>
      <c r="BP128" s="583"/>
      <c r="BV128" s="19"/>
      <c r="BW128" s="19"/>
      <c r="BX128" s="19"/>
      <c r="BY128" s="19"/>
    </row>
    <row r="129" spans="1:77" s="18" customFormat="1" ht="19.5" customHeight="1">
      <c r="A129" s="244" t="s">
        <v>77</v>
      </c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  <c r="AM129" s="244"/>
      <c r="AN129" s="244"/>
      <c r="AO129" s="244"/>
      <c r="AP129" s="244"/>
      <c r="AQ129" s="244"/>
      <c r="AR129" s="244"/>
      <c r="AS129" s="244"/>
      <c r="AT129" s="244"/>
      <c r="AU129" s="167">
        <v>1665</v>
      </c>
      <c r="AV129" s="167"/>
      <c r="AW129" s="167"/>
      <c r="AX129" s="167"/>
      <c r="AY129" s="582"/>
      <c r="AZ129" s="582"/>
      <c r="BA129" s="582"/>
      <c r="BB129" s="582"/>
      <c r="BC129" s="582"/>
      <c r="BD129" s="582"/>
      <c r="BE129" s="582"/>
      <c r="BF129" s="582"/>
      <c r="BG129" s="582"/>
      <c r="BH129" s="583"/>
      <c r="BI129" s="583"/>
      <c r="BJ129" s="583"/>
      <c r="BK129" s="583"/>
      <c r="BL129" s="583"/>
      <c r="BM129" s="583"/>
      <c r="BN129" s="583"/>
      <c r="BO129" s="583"/>
      <c r="BP129" s="583"/>
      <c r="BV129" s="19"/>
      <c r="BW129" s="19"/>
      <c r="BX129" s="19"/>
      <c r="BY129" s="19"/>
    </row>
    <row r="130" spans="1:77" s="18" customFormat="1" ht="19.5" customHeight="1">
      <c r="A130" s="236" t="s">
        <v>182</v>
      </c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8"/>
      <c r="AU130" s="166" t="s">
        <v>180</v>
      </c>
      <c r="AV130" s="165"/>
      <c r="AW130" s="165"/>
      <c r="AX130" s="162"/>
      <c r="AY130" s="626"/>
      <c r="AZ130" s="627"/>
      <c r="BA130" s="627"/>
      <c r="BB130" s="627"/>
      <c r="BC130" s="627"/>
      <c r="BD130" s="627"/>
      <c r="BE130" s="627"/>
      <c r="BF130" s="627"/>
      <c r="BG130" s="628"/>
      <c r="BH130" s="603"/>
      <c r="BI130" s="604"/>
      <c r="BJ130" s="604"/>
      <c r="BK130" s="604"/>
      <c r="BL130" s="604"/>
      <c r="BM130" s="604"/>
      <c r="BN130" s="604"/>
      <c r="BO130" s="604"/>
      <c r="BP130" s="605"/>
      <c r="BV130" s="19"/>
      <c r="BW130" s="19"/>
      <c r="BX130" s="19"/>
      <c r="BY130" s="19"/>
    </row>
    <row r="131" spans="1:77" s="18" customFormat="1" ht="19.5" customHeight="1">
      <c r="A131" s="244" t="s">
        <v>78</v>
      </c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167">
        <v>1690</v>
      </c>
      <c r="AV131" s="167"/>
      <c r="AW131" s="167"/>
      <c r="AX131" s="167"/>
      <c r="AY131" s="582">
        <v>167</v>
      </c>
      <c r="AZ131" s="582"/>
      <c r="BA131" s="582"/>
      <c r="BB131" s="582"/>
      <c r="BC131" s="582"/>
      <c r="BD131" s="582"/>
      <c r="BE131" s="582"/>
      <c r="BF131" s="582"/>
      <c r="BG131" s="582"/>
      <c r="BH131" s="583">
        <v>89</v>
      </c>
      <c r="BI131" s="583"/>
      <c r="BJ131" s="583"/>
      <c r="BK131" s="583"/>
      <c r="BL131" s="583"/>
      <c r="BM131" s="583"/>
      <c r="BN131" s="583"/>
      <c r="BO131" s="583"/>
      <c r="BP131" s="583"/>
      <c r="BV131" s="19"/>
      <c r="BW131" s="19"/>
      <c r="BX131" s="19"/>
      <c r="BY131" s="19"/>
    </row>
    <row r="132" spans="1:77" s="18" customFormat="1" ht="19.5" customHeight="1">
      <c r="A132" s="212" t="s">
        <v>79</v>
      </c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197">
        <v>1695</v>
      </c>
      <c r="AV132" s="197"/>
      <c r="AW132" s="197"/>
      <c r="AX132" s="197"/>
      <c r="AY132" s="595">
        <f>AY115+AY116+AY118+AY119+AY120+AY122+AY123+AY124+AY125+AY126+AY127+AY128+AY129+AY130+AY131</f>
        <v>176</v>
      </c>
      <c r="AZ132" s="595"/>
      <c r="BA132" s="595"/>
      <c r="BB132" s="595"/>
      <c r="BC132" s="595"/>
      <c r="BD132" s="595"/>
      <c r="BE132" s="595"/>
      <c r="BF132" s="595"/>
      <c r="BG132" s="595"/>
      <c r="BH132" s="595">
        <f>BH115+BH116+BH118+BH119+BH120+BH122+BH123+BH124+BH125+BH126+BH127+BH128+BH129+BH130+BH131</f>
        <v>924</v>
      </c>
      <c r="BI132" s="595"/>
      <c r="BJ132" s="595"/>
      <c r="BK132" s="595"/>
      <c r="BL132" s="595"/>
      <c r="BM132" s="595"/>
      <c r="BN132" s="595"/>
      <c r="BO132" s="595"/>
      <c r="BP132" s="595"/>
      <c r="BV132" s="19"/>
      <c r="BW132" s="19"/>
      <c r="BX132" s="19"/>
      <c r="BY132" s="19"/>
    </row>
    <row r="133" spans="1:77" s="33" customFormat="1" ht="19.5" customHeight="1">
      <c r="A133" s="273" t="s">
        <v>80</v>
      </c>
      <c r="B133" s="274"/>
      <c r="C133" s="274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4"/>
      <c r="AA133" s="274"/>
      <c r="AB133" s="274"/>
      <c r="AC133" s="274"/>
      <c r="AD133" s="274"/>
      <c r="AE133" s="274"/>
      <c r="AF133" s="274"/>
      <c r="AG133" s="274"/>
      <c r="AH133" s="274"/>
      <c r="AI133" s="274"/>
      <c r="AJ133" s="274"/>
      <c r="AK133" s="274"/>
      <c r="AL133" s="274"/>
      <c r="AM133" s="274"/>
      <c r="AN133" s="274"/>
      <c r="AO133" s="274"/>
      <c r="AP133" s="274"/>
      <c r="AQ133" s="274"/>
      <c r="AR133" s="274"/>
      <c r="AS133" s="274"/>
      <c r="AT133" s="275"/>
      <c r="AU133" s="273">
        <v>1700</v>
      </c>
      <c r="AV133" s="274"/>
      <c r="AW133" s="274"/>
      <c r="AX133" s="275"/>
      <c r="AY133" s="629"/>
      <c r="AZ133" s="630"/>
      <c r="BA133" s="630"/>
      <c r="BB133" s="630"/>
      <c r="BC133" s="630"/>
      <c r="BD133" s="630"/>
      <c r="BE133" s="630"/>
      <c r="BF133" s="630"/>
      <c r="BG133" s="631"/>
      <c r="BH133" s="632"/>
      <c r="BI133" s="633"/>
      <c r="BJ133" s="633"/>
      <c r="BK133" s="633"/>
      <c r="BL133" s="633"/>
      <c r="BM133" s="633"/>
      <c r="BN133" s="633"/>
      <c r="BO133" s="633"/>
      <c r="BP133" s="634"/>
      <c r="BV133" s="34"/>
      <c r="BW133" s="34"/>
      <c r="BX133" s="34"/>
      <c r="BY133" s="34"/>
    </row>
    <row r="134" spans="1:77" s="33" customFormat="1" ht="19.5" customHeight="1">
      <c r="A134" s="276" t="s">
        <v>81</v>
      </c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277"/>
      <c r="AH134" s="277"/>
      <c r="AI134" s="277"/>
      <c r="AJ134" s="277"/>
      <c r="AK134" s="277"/>
      <c r="AL134" s="277"/>
      <c r="AM134" s="277"/>
      <c r="AN134" s="277"/>
      <c r="AO134" s="277"/>
      <c r="AP134" s="277"/>
      <c r="AQ134" s="277"/>
      <c r="AR134" s="277"/>
      <c r="AS134" s="277"/>
      <c r="AT134" s="278"/>
      <c r="AU134" s="276"/>
      <c r="AV134" s="277"/>
      <c r="AW134" s="277"/>
      <c r="AX134" s="278"/>
      <c r="AY134" s="635"/>
      <c r="AZ134" s="636"/>
      <c r="BA134" s="636"/>
      <c r="BB134" s="636"/>
      <c r="BC134" s="636"/>
      <c r="BD134" s="636"/>
      <c r="BE134" s="636"/>
      <c r="BF134" s="636"/>
      <c r="BG134" s="637"/>
      <c r="BH134" s="638"/>
      <c r="BI134" s="639"/>
      <c r="BJ134" s="639"/>
      <c r="BK134" s="639"/>
      <c r="BL134" s="639"/>
      <c r="BM134" s="639"/>
      <c r="BN134" s="639"/>
      <c r="BO134" s="639"/>
      <c r="BP134" s="640"/>
      <c r="BV134" s="34"/>
      <c r="BW134" s="34"/>
      <c r="BX134" s="34"/>
      <c r="BY134" s="34"/>
    </row>
    <row r="135" spans="1:77" s="33" customFormat="1" ht="30.75" customHeight="1">
      <c r="A135" s="279" t="s">
        <v>183</v>
      </c>
      <c r="B135" s="280"/>
      <c r="C135" s="280"/>
      <c r="D135" s="280"/>
      <c r="E135" s="280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280"/>
      <c r="AT135" s="281"/>
      <c r="AU135" s="279" t="s">
        <v>181</v>
      </c>
      <c r="AV135" s="280"/>
      <c r="AW135" s="280"/>
      <c r="AX135" s="281"/>
      <c r="AY135" s="641"/>
      <c r="AZ135" s="642"/>
      <c r="BA135" s="642"/>
      <c r="BB135" s="642"/>
      <c r="BC135" s="642"/>
      <c r="BD135" s="642"/>
      <c r="BE135" s="642"/>
      <c r="BF135" s="642"/>
      <c r="BG135" s="643"/>
      <c r="BH135" s="644"/>
      <c r="BI135" s="645"/>
      <c r="BJ135" s="645"/>
      <c r="BK135" s="645"/>
      <c r="BL135" s="645"/>
      <c r="BM135" s="645"/>
      <c r="BN135" s="645"/>
      <c r="BO135" s="645"/>
      <c r="BP135" s="646"/>
      <c r="BV135" s="34"/>
      <c r="BW135" s="34"/>
      <c r="BX135" s="34"/>
      <c r="BY135" s="34"/>
    </row>
    <row r="136" spans="1:77" s="18" customFormat="1" ht="32.25" customHeight="1">
      <c r="A136" s="272" t="s">
        <v>54</v>
      </c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197">
        <v>1900</v>
      </c>
      <c r="AV136" s="197"/>
      <c r="AW136" s="197"/>
      <c r="AX136" s="197"/>
      <c r="AY136" s="595">
        <f>AY95+AY113+AY132+AY133+AY135</f>
        <v>176</v>
      </c>
      <c r="AZ136" s="595"/>
      <c r="BA136" s="595"/>
      <c r="BB136" s="595"/>
      <c r="BC136" s="595"/>
      <c r="BD136" s="595"/>
      <c r="BE136" s="595"/>
      <c r="BF136" s="595"/>
      <c r="BG136" s="595"/>
      <c r="BH136" s="595">
        <f>BH95+BH113+BH132+BH133+BH135</f>
        <v>1124</v>
      </c>
      <c r="BI136" s="595"/>
      <c r="BJ136" s="595"/>
      <c r="BK136" s="595"/>
      <c r="BL136" s="595"/>
      <c r="BM136" s="595"/>
      <c r="BN136" s="595"/>
      <c r="BO136" s="595"/>
      <c r="BP136" s="595"/>
      <c r="BV136" s="19"/>
      <c r="BW136" s="19"/>
      <c r="BX136" s="19"/>
      <c r="BY136" s="19"/>
    </row>
    <row r="137" spans="1:77" s="566" customFormat="1" ht="19.5" customHeight="1">
      <c r="A137" s="647"/>
      <c r="B137" s="647"/>
      <c r="C137" s="647"/>
      <c r="D137" s="647"/>
      <c r="E137" s="647"/>
      <c r="F137" s="647"/>
      <c r="G137" s="647"/>
      <c r="H137" s="647"/>
      <c r="I137" s="647"/>
      <c r="J137" s="647"/>
      <c r="K137" s="647"/>
      <c r="L137" s="647"/>
      <c r="M137" s="647"/>
      <c r="N137" s="647"/>
      <c r="O137" s="647"/>
      <c r="BV137" s="124"/>
      <c r="BW137" s="124"/>
      <c r="BX137" s="124"/>
      <c r="BY137" s="124"/>
    </row>
    <row r="138" spans="2:58" s="36" customFormat="1" ht="13.5" customHeight="1">
      <c r="B138" s="295" t="s">
        <v>83</v>
      </c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AT138" s="296" t="s">
        <v>191</v>
      </c>
      <c r="AU138" s="296"/>
      <c r="AV138" s="296"/>
      <c r="AW138" s="296"/>
      <c r="AX138" s="296"/>
      <c r="AY138" s="296"/>
      <c r="AZ138" s="296"/>
      <c r="BA138" s="296"/>
      <c r="BB138" s="296"/>
      <c r="BC138" s="296"/>
      <c r="BD138" s="296"/>
      <c r="BE138" s="296"/>
      <c r="BF138" s="296"/>
    </row>
    <row r="139" spans="2:58" s="36" customFormat="1" ht="9.75" customHeight="1">
      <c r="B139" s="90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</row>
    <row r="140" spans="2:58" s="36" customFormat="1" ht="13.5" customHeight="1">
      <c r="B140" s="292" t="s">
        <v>84</v>
      </c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AT140" s="59" t="s">
        <v>192</v>
      </c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</row>
    <row r="141" spans="74:77" s="566" customFormat="1" ht="13.5" customHeight="1">
      <c r="BV141" s="124"/>
      <c r="BW141" s="124"/>
      <c r="BX141" s="124"/>
      <c r="BY141" s="124"/>
    </row>
    <row r="142" spans="74:77" s="566" customFormat="1" ht="13.5" customHeight="1">
      <c r="BV142" s="124"/>
      <c r="BW142" s="124"/>
      <c r="BX142" s="124"/>
      <c r="BY142" s="124"/>
    </row>
    <row r="143" spans="74:77" s="566" customFormat="1" ht="13.5" customHeight="1">
      <c r="BV143" s="124"/>
      <c r="BW143" s="124"/>
      <c r="BX143" s="124"/>
      <c r="BY143" s="124"/>
    </row>
    <row r="144" spans="74:77" s="566" customFormat="1" ht="13.5" customHeight="1">
      <c r="BV144" s="124"/>
      <c r="BW144" s="124"/>
      <c r="BX144" s="124"/>
      <c r="BY144" s="124"/>
    </row>
    <row r="145" spans="74:77" s="566" customFormat="1" ht="13.5" customHeight="1">
      <c r="BV145" s="124"/>
      <c r="BW145" s="124"/>
      <c r="BX145" s="124"/>
      <c r="BY145" s="124"/>
    </row>
    <row r="146" spans="74:77" s="566" customFormat="1" ht="13.5" customHeight="1">
      <c r="BV146" s="124"/>
      <c r="BW146" s="124"/>
      <c r="BX146" s="124"/>
      <c r="BY146" s="124"/>
    </row>
    <row r="147" spans="74:77" s="566" customFormat="1" ht="13.5" customHeight="1">
      <c r="BV147" s="6"/>
      <c r="BW147" s="6"/>
      <c r="BX147" s="6"/>
      <c r="BY147" s="6"/>
    </row>
    <row r="148" spans="74:77" s="566" customFormat="1" ht="13.5" customHeight="1">
      <c r="BV148" s="6"/>
      <c r="BW148" s="6"/>
      <c r="BX148" s="6"/>
      <c r="BY148" s="6"/>
    </row>
    <row r="149" spans="74:77" s="566" customFormat="1" ht="13.5" customHeight="1">
      <c r="BV149" s="6"/>
      <c r="BW149" s="6"/>
      <c r="BX149" s="6"/>
      <c r="BY149" s="6"/>
    </row>
    <row r="150" spans="74:77" s="566" customFormat="1" ht="13.5" customHeight="1">
      <c r="BV150" s="124"/>
      <c r="BW150" s="124"/>
      <c r="BX150" s="124"/>
      <c r="BY150" s="124"/>
    </row>
    <row r="151" spans="74:77" s="566" customFormat="1" ht="13.5" customHeight="1">
      <c r="BV151" s="6"/>
      <c r="BW151" s="6"/>
      <c r="BX151" s="6"/>
      <c r="BY151" s="6"/>
    </row>
    <row r="152" spans="74:77" s="566" customFormat="1" ht="13.5" customHeight="1">
      <c r="BV152" s="6"/>
      <c r="BW152" s="6"/>
      <c r="BX152" s="6"/>
      <c r="BY152" s="6"/>
    </row>
    <row r="153" spans="74:77" s="566" customFormat="1" ht="13.5" customHeight="1">
      <c r="BV153" s="6"/>
      <c r="BW153" s="6"/>
      <c r="BX153" s="6"/>
      <c r="BY153" s="6"/>
    </row>
    <row r="154" spans="74:77" s="566" customFormat="1" ht="13.5" customHeight="1">
      <c r="BV154" s="6"/>
      <c r="BW154" s="6"/>
      <c r="BX154" s="6"/>
      <c r="BY154" s="6"/>
    </row>
    <row r="155" spans="74:77" s="566" customFormat="1" ht="13.5" customHeight="1">
      <c r="BV155" s="6"/>
      <c r="BW155" s="6"/>
      <c r="BX155" s="6"/>
      <c r="BY155" s="6"/>
    </row>
    <row r="156" spans="74:77" s="566" customFormat="1" ht="13.5" customHeight="1">
      <c r="BV156" s="6"/>
      <c r="BW156" s="6"/>
      <c r="BX156" s="6"/>
      <c r="BY156" s="6"/>
    </row>
    <row r="157" spans="74:77" s="566" customFormat="1" ht="13.5" customHeight="1">
      <c r="BV157" s="6"/>
      <c r="BW157" s="6"/>
      <c r="BX157" s="6"/>
      <c r="BY157" s="6"/>
    </row>
    <row r="158" spans="74:77" s="566" customFormat="1" ht="13.5" customHeight="1">
      <c r="BV158" s="6"/>
      <c r="BW158" s="6"/>
      <c r="BX158" s="6"/>
      <c r="BY158" s="6"/>
    </row>
    <row r="159" spans="74:77" s="566" customFormat="1" ht="13.5" customHeight="1">
      <c r="BV159" s="6"/>
      <c r="BW159" s="6"/>
      <c r="BX159" s="6"/>
      <c r="BY159" s="6"/>
    </row>
    <row r="160" spans="74:77" s="566" customFormat="1" ht="13.5" customHeight="1">
      <c r="BV160" s="6"/>
      <c r="BW160" s="6"/>
      <c r="BX160" s="6"/>
      <c r="BY160" s="6"/>
    </row>
    <row r="161" spans="74:77" s="566" customFormat="1" ht="13.5" customHeight="1">
      <c r="BV161" s="6"/>
      <c r="BW161" s="6"/>
      <c r="BX161" s="6"/>
      <c r="BY161" s="6"/>
    </row>
    <row r="162" spans="74:77" s="566" customFormat="1" ht="13.5" customHeight="1">
      <c r="BV162" s="6"/>
      <c r="BW162" s="6"/>
      <c r="BX162" s="6"/>
      <c r="BY162" s="6"/>
    </row>
    <row r="163" spans="74:77" s="566" customFormat="1" ht="13.5" customHeight="1">
      <c r="BV163" s="6"/>
      <c r="BW163" s="6"/>
      <c r="BX163" s="6"/>
      <c r="BY163" s="6"/>
    </row>
    <row r="164" spans="74:77" s="566" customFormat="1" ht="13.5" customHeight="1">
      <c r="BV164" s="6"/>
      <c r="BW164" s="6"/>
      <c r="BX164" s="6"/>
      <c r="BY164" s="6"/>
    </row>
    <row r="165" spans="74:77" s="566" customFormat="1" ht="13.5" customHeight="1">
      <c r="BV165" s="6"/>
      <c r="BW165" s="6"/>
      <c r="BX165" s="6"/>
      <c r="BY165" s="6"/>
    </row>
    <row r="166" spans="74:77" s="566" customFormat="1" ht="13.5" customHeight="1">
      <c r="BV166" s="6"/>
      <c r="BW166" s="6"/>
      <c r="BX166" s="6"/>
      <c r="BY166" s="6"/>
    </row>
    <row r="167" spans="74:77" s="566" customFormat="1" ht="13.5" customHeight="1">
      <c r="BV167" s="6"/>
      <c r="BW167" s="6"/>
      <c r="BX167" s="6"/>
      <c r="BY167" s="6"/>
    </row>
    <row r="168" spans="74:77" s="566" customFormat="1" ht="13.5" customHeight="1">
      <c r="BV168" s="6"/>
      <c r="BW168" s="6"/>
      <c r="BX168" s="6"/>
      <c r="BY168" s="6"/>
    </row>
    <row r="169" spans="74:77" s="566" customFormat="1" ht="13.5" customHeight="1">
      <c r="BV169" s="6"/>
      <c r="BW169" s="6"/>
      <c r="BX169" s="6"/>
      <c r="BY169" s="6"/>
    </row>
    <row r="170" spans="74:77" s="566" customFormat="1" ht="13.5" customHeight="1">
      <c r="BV170" s="6"/>
      <c r="BW170" s="6"/>
      <c r="BX170" s="6"/>
      <c r="BY170" s="6"/>
    </row>
    <row r="171" spans="74:77" s="566" customFormat="1" ht="13.5" customHeight="1">
      <c r="BV171" s="6"/>
      <c r="BW171" s="6"/>
      <c r="BX171" s="6"/>
      <c r="BY171" s="6"/>
    </row>
    <row r="172" spans="74:77" s="566" customFormat="1" ht="13.5" customHeight="1">
      <c r="BV172" s="6"/>
      <c r="BW172" s="6"/>
      <c r="BX172" s="6"/>
      <c r="BY172" s="6"/>
    </row>
    <row r="173" spans="74:77" s="566" customFormat="1" ht="13.5" customHeight="1">
      <c r="BV173" s="6"/>
      <c r="BW173" s="6"/>
      <c r="BX173" s="6"/>
      <c r="BY173" s="6"/>
    </row>
    <row r="174" spans="74:77" s="566" customFormat="1" ht="13.5" customHeight="1">
      <c r="BV174" s="6"/>
      <c r="BW174" s="6"/>
      <c r="BX174" s="6"/>
      <c r="BY174" s="6"/>
    </row>
    <row r="175" spans="74:77" s="566" customFormat="1" ht="13.5" customHeight="1">
      <c r="BV175" s="6"/>
      <c r="BW175" s="6"/>
      <c r="BX175" s="6"/>
      <c r="BY175" s="6"/>
    </row>
    <row r="176" spans="74:77" s="566" customFormat="1" ht="13.5" customHeight="1">
      <c r="BV176" s="6"/>
      <c r="BW176" s="6"/>
      <c r="BX176" s="6"/>
      <c r="BY176" s="6"/>
    </row>
    <row r="177" spans="74:77" s="566" customFormat="1" ht="13.5" customHeight="1">
      <c r="BV177" s="6"/>
      <c r="BW177" s="6"/>
      <c r="BX177" s="6"/>
      <c r="BY177" s="6"/>
    </row>
    <row r="178" spans="74:77" s="566" customFormat="1" ht="13.5" customHeight="1">
      <c r="BV178" s="6"/>
      <c r="BW178" s="6"/>
      <c r="BX178" s="6"/>
      <c r="BY178" s="6"/>
    </row>
    <row r="179" spans="74:77" s="566" customFormat="1" ht="13.5" customHeight="1">
      <c r="BV179" s="6"/>
      <c r="BW179" s="6"/>
      <c r="BX179" s="6"/>
      <c r="BY179" s="6"/>
    </row>
    <row r="180" spans="74:77" s="566" customFormat="1" ht="13.5" customHeight="1">
      <c r="BV180" s="6"/>
      <c r="BW180" s="6"/>
      <c r="BX180" s="6"/>
      <c r="BY180" s="6"/>
    </row>
    <row r="181" spans="74:77" s="566" customFormat="1" ht="13.5" customHeight="1">
      <c r="BV181" s="6"/>
      <c r="BW181" s="6"/>
      <c r="BX181" s="6"/>
      <c r="BY181" s="6"/>
    </row>
    <row r="182" spans="74:77" s="566" customFormat="1" ht="13.5" customHeight="1">
      <c r="BV182" s="6"/>
      <c r="BW182" s="6"/>
      <c r="BX182" s="6"/>
      <c r="BY182" s="6"/>
    </row>
    <row r="183" spans="74:77" s="566" customFormat="1" ht="13.5" customHeight="1">
      <c r="BV183" s="6"/>
      <c r="BW183" s="6"/>
      <c r="BX183" s="6"/>
      <c r="BY183" s="6"/>
    </row>
    <row r="184" spans="74:77" s="566" customFormat="1" ht="13.5" customHeight="1">
      <c r="BV184" s="6"/>
      <c r="BW184" s="6"/>
      <c r="BX184" s="6"/>
      <c r="BY184" s="6"/>
    </row>
    <row r="185" spans="74:77" s="566" customFormat="1" ht="13.5" customHeight="1">
      <c r="BV185" s="6"/>
      <c r="BW185" s="6"/>
      <c r="BX185" s="6"/>
      <c r="BY185" s="6"/>
    </row>
    <row r="186" spans="74:77" s="566" customFormat="1" ht="13.5" customHeight="1">
      <c r="BV186" s="6"/>
      <c r="BW186" s="6"/>
      <c r="BX186" s="6"/>
      <c r="BY186" s="6"/>
    </row>
    <row r="187" spans="74:77" s="566" customFormat="1" ht="13.5" customHeight="1">
      <c r="BV187" s="6"/>
      <c r="BW187" s="6"/>
      <c r="BX187" s="6"/>
      <c r="BY187" s="6"/>
    </row>
    <row r="188" spans="74:77" s="566" customFormat="1" ht="13.5" customHeight="1">
      <c r="BV188" s="6"/>
      <c r="BW188" s="6"/>
      <c r="BX188" s="6"/>
      <c r="BY188" s="6"/>
    </row>
    <row r="189" spans="74:77" s="566" customFormat="1" ht="13.5" customHeight="1">
      <c r="BV189" s="6"/>
      <c r="BW189" s="6"/>
      <c r="BX189" s="6"/>
      <c r="BY189" s="6"/>
    </row>
    <row r="190" spans="74:77" s="566" customFormat="1" ht="13.5" customHeight="1">
      <c r="BV190" s="6"/>
      <c r="BW190" s="6"/>
      <c r="BX190" s="6"/>
      <c r="BY190" s="6"/>
    </row>
    <row r="191" spans="74:77" s="566" customFormat="1" ht="13.5" customHeight="1">
      <c r="BV191" s="6"/>
      <c r="BW191" s="6"/>
      <c r="BX191" s="6"/>
      <c r="BY191" s="6"/>
    </row>
    <row r="192" spans="74:77" s="566" customFormat="1" ht="13.5" customHeight="1">
      <c r="BV192" s="6"/>
      <c r="BW192" s="6"/>
      <c r="BX192" s="6"/>
      <c r="BY192" s="6"/>
    </row>
    <row r="193" spans="74:77" s="566" customFormat="1" ht="13.5" customHeight="1">
      <c r="BV193" s="6"/>
      <c r="BW193" s="6"/>
      <c r="BX193" s="6"/>
      <c r="BY193" s="6"/>
    </row>
    <row r="194" spans="74:77" s="566" customFormat="1" ht="13.5" customHeight="1">
      <c r="BV194" s="6"/>
      <c r="BW194" s="6"/>
      <c r="BX194" s="6"/>
      <c r="BY194" s="6"/>
    </row>
    <row r="195" spans="74:77" s="566" customFormat="1" ht="13.5" customHeight="1">
      <c r="BV195" s="6"/>
      <c r="BW195" s="6"/>
      <c r="BX195" s="6"/>
      <c r="BY195" s="6"/>
    </row>
    <row r="196" spans="74:77" s="566" customFormat="1" ht="13.5" customHeight="1">
      <c r="BV196" s="6"/>
      <c r="BW196" s="6"/>
      <c r="BX196" s="6"/>
      <c r="BY196" s="6"/>
    </row>
    <row r="197" spans="74:77" s="566" customFormat="1" ht="13.5" customHeight="1">
      <c r="BV197" s="6"/>
      <c r="BW197" s="6"/>
      <c r="BX197" s="6"/>
      <c r="BY197" s="6"/>
    </row>
    <row r="198" spans="74:77" s="566" customFormat="1" ht="13.5" customHeight="1">
      <c r="BV198" s="6"/>
      <c r="BW198" s="6"/>
      <c r="BX198" s="6"/>
      <c r="BY198" s="6"/>
    </row>
    <row r="199" spans="74:77" s="566" customFormat="1" ht="13.5" customHeight="1">
      <c r="BV199" s="6"/>
      <c r="BW199" s="6"/>
      <c r="BX199" s="6"/>
      <c r="BY199" s="6"/>
    </row>
    <row r="200" spans="74:77" s="566" customFormat="1" ht="13.5" customHeight="1">
      <c r="BV200" s="6"/>
      <c r="BW200" s="6"/>
      <c r="BX200" s="6"/>
      <c r="BY200" s="6"/>
    </row>
    <row r="201" spans="74:77" s="566" customFormat="1" ht="13.5" customHeight="1">
      <c r="BV201" s="6"/>
      <c r="BW201" s="6"/>
      <c r="BX201" s="6"/>
      <c r="BY201" s="6"/>
    </row>
    <row r="202" spans="74:77" s="566" customFormat="1" ht="13.5" customHeight="1">
      <c r="BV202" s="6"/>
      <c r="BW202" s="6"/>
      <c r="BX202" s="6"/>
      <c r="BY202" s="6"/>
    </row>
    <row r="203" spans="74:77" s="566" customFormat="1" ht="13.5" customHeight="1">
      <c r="BV203" s="6"/>
      <c r="BW203" s="6"/>
      <c r="BX203" s="6"/>
      <c r="BY203" s="6"/>
    </row>
    <row r="204" spans="74:77" s="566" customFormat="1" ht="13.5" customHeight="1">
      <c r="BV204" s="6"/>
      <c r="BW204" s="6"/>
      <c r="BX204" s="6"/>
      <c r="BY204" s="6"/>
    </row>
    <row r="205" spans="74:77" s="566" customFormat="1" ht="13.5" customHeight="1">
      <c r="BV205" s="6"/>
      <c r="BW205" s="6"/>
      <c r="BX205" s="6"/>
      <c r="BY205" s="6"/>
    </row>
    <row r="206" spans="74:77" s="566" customFormat="1" ht="13.5" customHeight="1">
      <c r="BV206" s="6"/>
      <c r="BW206" s="6"/>
      <c r="BX206" s="6"/>
      <c r="BY206" s="6"/>
    </row>
    <row r="207" spans="74:77" s="566" customFormat="1" ht="13.5" customHeight="1">
      <c r="BV207" s="6"/>
      <c r="BW207" s="6"/>
      <c r="BX207" s="6"/>
      <c r="BY207" s="6"/>
    </row>
    <row r="208" spans="74:77" s="566" customFormat="1" ht="13.5" customHeight="1">
      <c r="BV208" s="6"/>
      <c r="BW208" s="6"/>
      <c r="BX208" s="6"/>
      <c r="BY208" s="6"/>
    </row>
    <row r="209" spans="74:77" s="566" customFormat="1" ht="13.5" customHeight="1">
      <c r="BV209" s="6"/>
      <c r="BW209" s="6"/>
      <c r="BX209" s="6"/>
      <c r="BY209" s="6"/>
    </row>
    <row r="210" spans="74:77" s="566" customFormat="1" ht="13.5" customHeight="1">
      <c r="BV210" s="6"/>
      <c r="BW210" s="6"/>
      <c r="BX210" s="6"/>
      <c r="BY210" s="6"/>
    </row>
    <row r="211" spans="74:77" s="566" customFormat="1" ht="13.5" customHeight="1">
      <c r="BV211" s="6"/>
      <c r="BW211" s="6"/>
      <c r="BX211" s="6"/>
      <c r="BY211" s="6"/>
    </row>
    <row r="212" spans="74:77" s="566" customFormat="1" ht="13.5" customHeight="1">
      <c r="BV212" s="6"/>
      <c r="BW212" s="6"/>
      <c r="BX212" s="6"/>
      <c r="BY212" s="6"/>
    </row>
    <row r="213" spans="74:77" s="566" customFormat="1" ht="13.5" customHeight="1">
      <c r="BV213" s="6"/>
      <c r="BW213" s="6"/>
      <c r="BX213" s="6"/>
      <c r="BY213" s="6"/>
    </row>
    <row r="214" spans="74:77" s="566" customFormat="1" ht="13.5" customHeight="1">
      <c r="BV214" s="6"/>
      <c r="BW214" s="6"/>
      <c r="BX214" s="6"/>
      <c r="BY214" s="6"/>
    </row>
    <row r="215" spans="74:77" s="566" customFormat="1" ht="13.5" customHeight="1">
      <c r="BV215" s="6"/>
      <c r="BW215" s="6"/>
      <c r="BX215" s="6"/>
      <c r="BY215" s="6"/>
    </row>
    <row r="216" spans="74:77" s="566" customFormat="1" ht="13.5" customHeight="1">
      <c r="BV216" s="6"/>
      <c r="BW216" s="6"/>
      <c r="BX216" s="6"/>
      <c r="BY216" s="6"/>
    </row>
    <row r="217" spans="74:77" s="566" customFormat="1" ht="13.5" customHeight="1">
      <c r="BV217" s="6"/>
      <c r="BW217" s="6"/>
      <c r="BX217" s="6"/>
      <c r="BY217" s="6"/>
    </row>
    <row r="218" spans="74:77" s="566" customFormat="1" ht="13.5" customHeight="1">
      <c r="BV218" s="6"/>
      <c r="BW218" s="6"/>
      <c r="BX218" s="6"/>
      <c r="BY218" s="6"/>
    </row>
    <row r="219" spans="74:77" s="566" customFormat="1" ht="13.5" customHeight="1">
      <c r="BV219" s="6"/>
      <c r="BW219" s="6"/>
      <c r="BX219" s="6"/>
      <c r="BY219" s="6"/>
    </row>
    <row r="220" spans="74:77" s="566" customFormat="1" ht="13.5" customHeight="1">
      <c r="BV220" s="6"/>
      <c r="BW220" s="6"/>
      <c r="BX220" s="6"/>
      <c r="BY220" s="6"/>
    </row>
    <row r="221" spans="74:77" s="566" customFormat="1" ht="13.5" customHeight="1">
      <c r="BV221" s="6"/>
      <c r="BW221" s="6"/>
      <c r="BX221" s="6"/>
      <c r="BY221" s="6"/>
    </row>
    <row r="222" spans="74:77" s="566" customFormat="1" ht="13.5" customHeight="1">
      <c r="BV222" s="6"/>
      <c r="BW222" s="6"/>
      <c r="BX222" s="6"/>
      <c r="BY222" s="6"/>
    </row>
    <row r="223" spans="74:77" s="566" customFormat="1" ht="13.5" customHeight="1">
      <c r="BV223" s="6"/>
      <c r="BW223" s="6"/>
      <c r="BX223" s="6"/>
      <c r="BY223" s="6"/>
    </row>
    <row r="224" spans="74:77" s="566" customFormat="1" ht="13.5" customHeight="1">
      <c r="BV224" s="6"/>
      <c r="BW224" s="6"/>
      <c r="BX224" s="6"/>
      <c r="BY224" s="6"/>
    </row>
    <row r="225" spans="74:77" s="566" customFormat="1" ht="13.5" customHeight="1">
      <c r="BV225" s="6"/>
      <c r="BW225" s="6"/>
      <c r="BX225" s="6"/>
      <c r="BY225" s="6"/>
    </row>
    <row r="226" spans="74:77" s="566" customFormat="1" ht="13.5" customHeight="1">
      <c r="BV226" s="6"/>
      <c r="BW226" s="6"/>
      <c r="BX226" s="6"/>
      <c r="BY226" s="6"/>
    </row>
    <row r="227" spans="74:77" s="566" customFormat="1" ht="13.5" customHeight="1">
      <c r="BV227" s="6"/>
      <c r="BW227" s="6"/>
      <c r="BX227" s="6"/>
      <c r="BY227" s="6"/>
    </row>
    <row r="228" spans="74:77" s="566" customFormat="1" ht="13.5" customHeight="1">
      <c r="BV228" s="6"/>
      <c r="BW228" s="6"/>
      <c r="BX228" s="6"/>
      <c r="BY228" s="6"/>
    </row>
    <row r="229" spans="74:77" s="566" customFormat="1" ht="13.5" customHeight="1">
      <c r="BV229" s="6"/>
      <c r="BW229" s="6"/>
      <c r="BX229" s="6"/>
      <c r="BY229" s="6"/>
    </row>
    <row r="230" spans="74:77" s="566" customFormat="1" ht="13.5" customHeight="1">
      <c r="BV230" s="6"/>
      <c r="BW230" s="6"/>
      <c r="BX230" s="6"/>
      <c r="BY230" s="6"/>
    </row>
    <row r="231" spans="74:77" s="566" customFormat="1" ht="13.5" customHeight="1">
      <c r="BV231" s="6"/>
      <c r="BW231" s="6"/>
      <c r="BX231" s="6"/>
      <c r="BY231" s="6"/>
    </row>
    <row r="232" spans="74:77" s="566" customFormat="1" ht="13.5" customHeight="1">
      <c r="BV232" s="6"/>
      <c r="BW232" s="6"/>
      <c r="BX232" s="6"/>
      <c r="BY232" s="6"/>
    </row>
    <row r="233" spans="74:77" s="566" customFormat="1" ht="13.5" customHeight="1">
      <c r="BV233" s="6"/>
      <c r="BW233" s="6"/>
      <c r="BX233" s="6"/>
      <c r="BY233" s="6"/>
    </row>
    <row r="234" spans="74:77" s="566" customFormat="1" ht="13.5" customHeight="1">
      <c r="BV234" s="6"/>
      <c r="BW234" s="6"/>
      <c r="BX234" s="6"/>
      <c r="BY234" s="6"/>
    </row>
    <row r="235" spans="74:77" s="566" customFormat="1" ht="13.5" customHeight="1">
      <c r="BV235" s="6"/>
      <c r="BW235" s="6"/>
      <c r="BX235" s="6"/>
      <c r="BY235" s="6"/>
    </row>
    <row r="236" spans="74:77" s="566" customFormat="1" ht="13.5" customHeight="1">
      <c r="BV236" s="6"/>
      <c r="BW236" s="6"/>
      <c r="BX236" s="6"/>
      <c r="BY236" s="6"/>
    </row>
    <row r="237" spans="74:77" s="566" customFormat="1" ht="13.5" customHeight="1">
      <c r="BV237" s="6"/>
      <c r="BW237" s="6"/>
      <c r="BX237" s="6"/>
      <c r="BY237" s="6"/>
    </row>
    <row r="238" spans="74:77" s="566" customFormat="1" ht="13.5" customHeight="1">
      <c r="BV238" s="6"/>
      <c r="BW238" s="6"/>
      <c r="BX238" s="6"/>
      <c r="BY238" s="6"/>
    </row>
    <row r="239" spans="74:77" s="566" customFormat="1" ht="13.5" customHeight="1">
      <c r="BV239" s="6"/>
      <c r="BW239" s="6"/>
      <c r="BX239" s="6"/>
      <c r="BY239" s="6"/>
    </row>
    <row r="240" spans="74:77" s="566" customFormat="1" ht="13.5" customHeight="1">
      <c r="BV240" s="6"/>
      <c r="BW240" s="6"/>
      <c r="BX240" s="6"/>
      <c r="BY240" s="6"/>
    </row>
    <row r="241" spans="74:77" s="566" customFormat="1" ht="13.5" customHeight="1">
      <c r="BV241" s="6"/>
      <c r="BW241" s="6"/>
      <c r="BX241" s="6"/>
      <c r="BY241" s="6"/>
    </row>
    <row r="242" spans="74:77" s="566" customFormat="1" ht="13.5" customHeight="1">
      <c r="BV242" s="6"/>
      <c r="BW242" s="6"/>
      <c r="BX242" s="6"/>
      <c r="BY242" s="6"/>
    </row>
    <row r="243" spans="74:77" s="566" customFormat="1" ht="13.5" customHeight="1">
      <c r="BV243" s="6"/>
      <c r="BW243" s="6"/>
      <c r="BX243" s="6"/>
      <c r="BY243" s="6"/>
    </row>
  </sheetData>
  <sheetProtection/>
  <mergeCells count="481">
    <mergeCell ref="B138:Q138"/>
    <mergeCell ref="AT138:BF138"/>
    <mergeCell ref="B140:Q140"/>
    <mergeCell ref="AY94:BG94"/>
    <mergeCell ref="BH98:BP98"/>
    <mergeCell ref="AY98:BG98"/>
    <mergeCell ref="AY95:BG95"/>
    <mergeCell ref="BH97:BP97"/>
    <mergeCell ref="A131:AT131"/>
    <mergeCell ref="A132:AT132"/>
    <mergeCell ref="AU133:AX134"/>
    <mergeCell ref="AU130:AX130"/>
    <mergeCell ref="A130:AT130"/>
    <mergeCell ref="AY130:BG130"/>
    <mergeCell ref="BH130:BP130"/>
    <mergeCell ref="AY133:BG134"/>
    <mergeCell ref="BH131:BP131"/>
    <mergeCell ref="BH132:BP132"/>
    <mergeCell ref="A129:AT129"/>
    <mergeCell ref="AU128:AX128"/>
    <mergeCell ref="AU126:AX126"/>
    <mergeCell ref="BH129:BP129"/>
    <mergeCell ref="AY128:BG128"/>
    <mergeCell ref="AU129:AX129"/>
    <mergeCell ref="AY127:BG127"/>
    <mergeCell ref="BH126:BP126"/>
    <mergeCell ref="AY126:BG126"/>
    <mergeCell ref="AY129:BG129"/>
    <mergeCell ref="A125:AT125"/>
    <mergeCell ref="A126:AT126"/>
    <mergeCell ref="A127:AT127"/>
    <mergeCell ref="BH109:BP109"/>
    <mergeCell ref="BH116:BP116"/>
    <mergeCell ref="AY116:BG116"/>
    <mergeCell ref="AU127:AX127"/>
    <mergeCell ref="BH125:BP125"/>
    <mergeCell ref="AY125:BG125"/>
    <mergeCell ref="BH124:BP124"/>
    <mergeCell ref="AY124:BG124"/>
    <mergeCell ref="BH118:BP118"/>
    <mergeCell ref="BH119:BP119"/>
    <mergeCell ref="AU89:AX89"/>
    <mergeCell ref="AU101:AX101"/>
    <mergeCell ref="AU100:AX100"/>
    <mergeCell ref="AU98:AX98"/>
    <mergeCell ref="AU96:AX97"/>
    <mergeCell ref="AU106:AX106"/>
    <mergeCell ref="AU105:AX105"/>
    <mergeCell ref="AU72:AX72"/>
    <mergeCell ref="BH78:BP78"/>
    <mergeCell ref="BH84:BP84"/>
    <mergeCell ref="BH76:BP76"/>
    <mergeCell ref="AY80:BG81"/>
    <mergeCell ref="AY73:BG73"/>
    <mergeCell ref="BH82:BP82"/>
    <mergeCell ref="AY82:BG82"/>
    <mergeCell ref="BH85:BP85"/>
    <mergeCell ref="AY85:BG85"/>
    <mergeCell ref="AY84:BG84"/>
    <mergeCell ref="AU74:AX74"/>
    <mergeCell ref="BH67:BP67"/>
    <mergeCell ref="AY67:BG67"/>
    <mergeCell ref="AU67:AX67"/>
    <mergeCell ref="A67:AT67"/>
    <mergeCell ref="AY56:BG56"/>
    <mergeCell ref="BH59:BP59"/>
    <mergeCell ref="AY57:BG57"/>
    <mergeCell ref="BH57:BP57"/>
    <mergeCell ref="BH56:BP56"/>
    <mergeCell ref="BH60:BP60"/>
    <mergeCell ref="BH61:BP61"/>
    <mergeCell ref="BH63:BP63"/>
    <mergeCell ref="BH62:BP62"/>
    <mergeCell ref="AY59:BG59"/>
    <mergeCell ref="AU77:AX77"/>
    <mergeCell ref="AU78:AX78"/>
    <mergeCell ref="AU65:AX65"/>
    <mergeCell ref="AU71:AX71"/>
    <mergeCell ref="AY60:BG60"/>
    <mergeCell ref="AY68:BG68"/>
    <mergeCell ref="AU68:AX68"/>
    <mergeCell ref="AU70:AX70"/>
    <mergeCell ref="AU73:AX73"/>
    <mergeCell ref="BH23:BP23"/>
    <mergeCell ref="BH29:BP29"/>
    <mergeCell ref="AU22:AX22"/>
    <mergeCell ref="AU23:AX23"/>
    <mergeCell ref="AU26:AX26"/>
    <mergeCell ref="AU24:AX25"/>
    <mergeCell ref="AY26:BG26"/>
    <mergeCell ref="AY27:BG27"/>
    <mergeCell ref="AY36:BG36"/>
    <mergeCell ref="BH30:BP30"/>
    <mergeCell ref="BV1:BY13"/>
    <mergeCell ref="AY39:BG39"/>
    <mergeCell ref="BH39:BP39"/>
    <mergeCell ref="AN1:BP1"/>
    <mergeCell ref="AN2:BP2"/>
    <mergeCell ref="AN3:BP3"/>
    <mergeCell ref="AU38:AX39"/>
    <mergeCell ref="BH22:BP22"/>
    <mergeCell ref="BH43:BP43"/>
    <mergeCell ref="BH40:BP40"/>
    <mergeCell ref="BH41:BP41"/>
    <mergeCell ref="BH36:BP36"/>
    <mergeCell ref="BH26:BP26"/>
    <mergeCell ref="BH27:BP27"/>
    <mergeCell ref="BH28:BP28"/>
    <mergeCell ref="BH42:BP42"/>
    <mergeCell ref="BH44:BP44"/>
    <mergeCell ref="BH52:BP52"/>
    <mergeCell ref="BH51:BP51"/>
    <mergeCell ref="BH50:BP50"/>
    <mergeCell ref="BH45:BP45"/>
    <mergeCell ref="BH55:BP55"/>
    <mergeCell ref="AY49:BG49"/>
    <mergeCell ref="BH49:BP49"/>
    <mergeCell ref="BH46:BP46"/>
    <mergeCell ref="AY53:BG53"/>
    <mergeCell ref="AY52:BG52"/>
    <mergeCell ref="BH54:BP54"/>
    <mergeCell ref="AY55:BG55"/>
    <mergeCell ref="AY54:BG54"/>
    <mergeCell ref="AY51:BG51"/>
    <mergeCell ref="AY50:BG50"/>
    <mergeCell ref="BH53:BP53"/>
    <mergeCell ref="AY136:BG136"/>
    <mergeCell ref="A133:AT133"/>
    <mergeCell ref="A134:AT134"/>
    <mergeCell ref="A135:AT135"/>
    <mergeCell ref="AU135:AX135"/>
    <mergeCell ref="AY135:BG135"/>
    <mergeCell ref="AY97:BG97"/>
    <mergeCell ref="A112:AT112"/>
    <mergeCell ref="A111:AT111"/>
    <mergeCell ref="AU131:AX131"/>
    <mergeCell ref="A120:AT120"/>
    <mergeCell ref="A121:AT121"/>
    <mergeCell ref="A128:AT128"/>
    <mergeCell ref="A122:AT122"/>
    <mergeCell ref="A123:AT123"/>
    <mergeCell ref="A124:AT124"/>
    <mergeCell ref="AU63:AX63"/>
    <mergeCell ref="AU62:AX62"/>
    <mergeCell ref="AU132:AX132"/>
    <mergeCell ref="AU94:AX94"/>
    <mergeCell ref="AU136:AX136"/>
    <mergeCell ref="A136:AT136"/>
    <mergeCell ref="A119:AT119"/>
    <mergeCell ref="A118:AT118"/>
    <mergeCell ref="AU54:AX54"/>
    <mergeCell ref="AU57:AX57"/>
    <mergeCell ref="AU60:AX60"/>
    <mergeCell ref="AU61:AX61"/>
    <mergeCell ref="AU55:AX55"/>
    <mergeCell ref="AU56:AX56"/>
    <mergeCell ref="A39:AT39"/>
    <mergeCell ref="A106:AT106"/>
    <mergeCell ref="A105:AT105"/>
    <mergeCell ref="A35:AT35"/>
    <mergeCell ref="A63:AT63"/>
    <mergeCell ref="A77:AT77"/>
    <mergeCell ref="A56:AT56"/>
    <mergeCell ref="A55:AT55"/>
    <mergeCell ref="A68:AT68"/>
    <mergeCell ref="A27:AT27"/>
    <mergeCell ref="A28:AT28"/>
    <mergeCell ref="A30:AT30"/>
    <mergeCell ref="A31:AT31"/>
    <mergeCell ref="A82:AT82"/>
    <mergeCell ref="A83:AT83"/>
    <mergeCell ref="A96:AT96"/>
    <mergeCell ref="A91:AT91"/>
    <mergeCell ref="A92:AT92"/>
    <mergeCell ref="A86:AT86"/>
    <mergeCell ref="AU87:AX87"/>
    <mergeCell ref="AU90:AX90"/>
    <mergeCell ref="A113:AT113"/>
    <mergeCell ref="A114:AT114"/>
    <mergeCell ref="A97:AT97"/>
    <mergeCell ref="A104:AT104"/>
    <mergeCell ref="A72:AT72"/>
    <mergeCell ref="A71:AT71"/>
    <mergeCell ref="AU103:AX103"/>
    <mergeCell ref="AU102:AX102"/>
    <mergeCell ref="AU85:AX85"/>
    <mergeCell ref="AU83:AX84"/>
    <mergeCell ref="AU88:AX88"/>
    <mergeCell ref="A88:AT88"/>
    <mergeCell ref="A89:AT89"/>
    <mergeCell ref="A90:AT90"/>
    <mergeCell ref="A78:AT78"/>
    <mergeCell ref="A80:AT81"/>
    <mergeCell ref="A74:AT74"/>
    <mergeCell ref="A73:AT73"/>
    <mergeCell ref="A85:AT85"/>
    <mergeCell ref="A87:AT87"/>
    <mergeCell ref="A94:AT94"/>
    <mergeCell ref="A98:AT98"/>
    <mergeCell ref="A95:AT95"/>
    <mergeCell ref="A60:AT60"/>
    <mergeCell ref="A43:AT43"/>
    <mergeCell ref="A61:AT61"/>
    <mergeCell ref="A54:AT54"/>
    <mergeCell ref="A26:AT26"/>
    <mergeCell ref="AU118:AX118"/>
    <mergeCell ref="A40:AT40"/>
    <mergeCell ref="A117:AT117"/>
    <mergeCell ref="AU91:AX91"/>
    <mergeCell ref="AU86:AX86"/>
    <mergeCell ref="A33:AT33"/>
    <mergeCell ref="A34:AT34"/>
    <mergeCell ref="A36:AT36"/>
    <mergeCell ref="A37:AT37"/>
    <mergeCell ref="A22:AT22"/>
    <mergeCell ref="A23:AT23"/>
    <mergeCell ref="A24:AT24"/>
    <mergeCell ref="A25:AT25"/>
    <mergeCell ref="AU125:AX125"/>
    <mergeCell ref="AU123:AX123"/>
    <mergeCell ref="AU120:AX120"/>
    <mergeCell ref="AU113:AX113"/>
    <mergeCell ref="A32:AT32"/>
    <mergeCell ref="A38:AT38"/>
    <mergeCell ref="AU121:AX121"/>
    <mergeCell ref="AU124:AX124"/>
    <mergeCell ref="AU93:AX93"/>
    <mergeCell ref="AU95:AX95"/>
    <mergeCell ref="A75:AT75"/>
    <mergeCell ref="A62:AT62"/>
    <mergeCell ref="A65:AT65"/>
    <mergeCell ref="A70:AT70"/>
    <mergeCell ref="A107:AT107"/>
    <mergeCell ref="AU104:AX104"/>
    <mergeCell ref="AU99:AX99"/>
    <mergeCell ref="AU114:AX115"/>
    <mergeCell ref="AU112:AX112"/>
    <mergeCell ref="AU111:AX111"/>
    <mergeCell ref="AU108:AX108"/>
    <mergeCell ref="AU107:AX107"/>
    <mergeCell ref="A103:AT103"/>
    <mergeCell ref="A102:AT102"/>
    <mergeCell ref="AU92:AX92"/>
    <mergeCell ref="A100:AT100"/>
    <mergeCell ref="A101:AT101"/>
    <mergeCell ref="A93:AT93"/>
    <mergeCell ref="A99:AT99"/>
    <mergeCell ref="A108:AT108"/>
    <mergeCell ref="AU110:AX110"/>
    <mergeCell ref="AU109:AX109"/>
    <mergeCell ref="AU116:AX116"/>
    <mergeCell ref="A115:AT115"/>
    <mergeCell ref="AU122:AX122"/>
    <mergeCell ref="A110:AT110"/>
    <mergeCell ref="A109:AT109"/>
    <mergeCell ref="A116:AT116"/>
    <mergeCell ref="AU117:AX117"/>
    <mergeCell ref="AU119:AX119"/>
    <mergeCell ref="A84:AT84"/>
    <mergeCell ref="AU66:AX66"/>
    <mergeCell ref="AU76:AX76"/>
    <mergeCell ref="AU82:AX82"/>
    <mergeCell ref="AU80:AX81"/>
    <mergeCell ref="AU69:AX69"/>
    <mergeCell ref="AU75:AX75"/>
    <mergeCell ref="A76:AT76"/>
    <mergeCell ref="A66:AT66"/>
    <mergeCell ref="A69:AT69"/>
    <mergeCell ref="AU64:AX64"/>
    <mergeCell ref="A41:AT41"/>
    <mergeCell ref="A42:AT42"/>
    <mergeCell ref="A58:AT58"/>
    <mergeCell ref="A64:AT64"/>
    <mergeCell ref="AU48:AX49"/>
    <mergeCell ref="AU58:AX59"/>
    <mergeCell ref="A44:AT44"/>
    <mergeCell ref="A51:AT51"/>
    <mergeCell ref="A50:AT50"/>
    <mergeCell ref="A45:AT45"/>
    <mergeCell ref="AU44:AX44"/>
    <mergeCell ref="AU43:AX43"/>
    <mergeCell ref="AU53:AX53"/>
    <mergeCell ref="AU52:AX52"/>
    <mergeCell ref="A46:AT46"/>
    <mergeCell ref="A47:AT47"/>
    <mergeCell ref="A48:AT48"/>
    <mergeCell ref="A49:AT49"/>
    <mergeCell ref="AU29:AX29"/>
    <mergeCell ref="AU51:AX51"/>
    <mergeCell ref="AU50:AX50"/>
    <mergeCell ref="AU40:AX40"/>
    <mergeCell ref="AU41:AX41"/>
    <mergeCell ref="AU42:AX42"/>
    <mergeCell ref="AU45:AX45"/>
    <mergeCell ref="A59:AT59"/>
    <mergeCell ref="A57:AT57"/>
    <mergeCell ref="A53:AT53"/>
    <mergeCell ref="A52:AT52"/>
    <mergeCell ref="BH133:BP134"/>
    <mergeCell ref="BH127:BP127"/>
    <mergeCell ref="BH135:BP135"/>
    <mergeCell ref="AU32:AX32"/>
    <mergeCell ref="AU35:AX35"/>
    <mergeCell ref="AU46:AX46"/>
    <mergeCell ref="AU47:AX47"/>
    <mergeCell ref="AU37:AX37"/>
    <mergeCell ref="AU34:AX34"/>
    <mergeCell ref="BH99:BP99"/>
    <mergeCell ref="BH100:BP100"/>
    <mergeCell ref="BH101:BP101"/>
    <mergeCell ref="BH103:BP103"/>
    <mergeCell ref="BH136:BP136"/>
    <mergeCell ref="BH120:BP120"/>
    <mergeCell ref="BH121:BP121"/>
    <mergeCell ref="BH122:BP122"/>
    <mergeCell ref="BH123:BP123"/>
    <mergeCell ref="BH128:BP128"/>
    <mergeCell ref="BH115:BP115"/>
    <mergeCell ref="BH102:BP102"/>
    <mergeCell ref="BH104:BP104"/>
    <mergeCell ref="BH113:BP113"/>
    <mergeCell ref="BH105:BP105"/>
    <mergeCell ref="BH108:BP108"/>
    <mergeCell ref="BH107:BP107"/>
    <mergeCell ref="BH106:BP106"/>
    <mergeCell ref="BH112:BP112"/>
    <mergeCell ref="BH111:BP111"/>
    <mergeCell ref="BH110:BP110"/>
    <mergeCell ref="BH95:BP95"/>
    <mergeCell ref="BJ92:BN92"/>
    <mergeCell ref="BO92:BP92"/>
    <mergeCell ref="BO93:BP93"/>
    <mergeCell ref="BH94:BP94"/>
    <mergeCell ref="BJ93:BN93"/>
    <mergeCell ref="BH93:BI93"/>
    <mergeCell ref="BH92:BI92"/>
    <mergeCell ref="BH68:BP68"/>
    <mergeCell ref="BH77:BP77"/>
    <mergeCell ref="BH72:BP72"/>
    <mergeCell ref="BH74:BP74"/>
    <mergeCell ref="BH71:BP71"/>
    <mergeCell ref="BH70:BP70"/>
    <mergeCell ref="BH73:BP73"/>
    <mergeCell ref="BH69:BP69"/>
    <mergeCell ref="BH75:BP75"/>
    <mergeCell ref="AY123:BG123"/>
    <mergeCell ref="AY101:BG101"/>
    <mergeCell ref="AY102:BG102"/>
    <mergeCell ref="AY104:BG104"/>
    <mergeCell ref="AY109:BG109"/>
    <mergeCell ref="AY120:BG120"/>
    <mergeCell ref="AY99:BG99"/>
    <mergeCell ref="AY100:BG100"/>
    <mergeCell ref="AY121:BG121"/>
    <mergeCell ref="AY122:BG122"/>
    <mergeCell ref="AY115:BG115"/>
    <mergeCell ref="AY105:BG105"/>
    <mergeCell ref="AY108:BG108"/>
    <mergeCell ref="AY107:BG107"/>
    <mergeCell ref="AY112:BG112"/>
    <mergeCell ref="AY111:BG111"/>
    <mergeCell ref="AY110:BG110"/>
    <mergeCell ref="Z19:AA19"/>
    <mergeCell ref="AY118:BG118"/>
    <mergeCell ref="AY119:BG119"/>
    <mergeCell ref="AU33:AX33"/>
    <mergeCell ref="AU36:AX36"/>
    <mergeCell ref="AU27:AX27"/>
    <mergeCell ref="AU28:AX28"/>
    <mergeCell ref="AU30:AX30"/>
    <mergeCell ref="AU31:AX31"/>
    <mergeCell ref="AY103:BG103"/>
    <mergeCell ref="AB19:AL19"/>
    <mergeCell ref="AM19:AN19"/>
    <mergeCell ref="AO19:AP19"/>
    <mergeCell ref="AQ19:AT19"/>
    <mergeCell ref="A12:J12"/>
    <mergeCell ref="A14:BJ14"/>
    <mergeCell ref="A13:BQ13"/>
    <mergeCell ref="A15:BB15"/>
    <mergeCell ref="BH20:BP20"/>
    <mergeCell ref="AY20:BG20"/>
    <mergeCell ref="A6:BH6"/>
    <mergeCell ref="AZ7:BH7"/>
    <mergeCell ref="AZ8:BH8"/>
    <mergeCell ref="AZ9:BH9"/>
    <mergeCell ref="H8:AY8"/>
    <mergeCell ref="AB9:AY9"/>
    <mergeCell ref="A9:AA9"/>
    <mergeCell ref="AQ20:AX20"/>
    <mergeCell ref="A29:AT29"/>
    <mergeCell ref="BH32:BP32"/>
    <mergeCell ref="AY22:BG22"/>
    <mergeCell ref="A7:I7"/>
    <mergeCell ref="A8:G8"/>
    <mergeCell ref="J7:AY7"/>
    <mergeCell ref="AZ10:BH10"/>
    <mergeCell ref="A10:P10"/>
    <mergeCell ref="Q10:AY10"/>
    <mergeCell ref="A18:BQ18"/>
    <mergeCell ref="BH31:BP31"/>
    <mergeCell ref="BH35:BP35"/>
    <mergeCell ref="BH34:BP34"/>
    <mergeCell ref="BH33:BP33"/>
    <mergeCell ref="AY46:BG46"/>
    <mergeCell ref="AY47:BG47"/>
    <mergeCell ref="AY42:BG42"/>
    <mergeCell ref="AY40:BG40"/>
    <mergeCell ref="AY41:BG41"/>
    <mergeCell ref="AY43:BG43"/>
    <mergeCell ref="AY45:BG45"/>
    <mergeCell ref="AY44:BG44"/>
    <mergeCell ref="AY32:BG32"/>
    <mergeCell ref="AY35:BG35"/>
    <mergeCell ref="AY34:BG34"/>
    <mergeCell ref="AY33:BG33"/>
    <mergeCell ref="AY23:BG23"/>
    <mergeCell ref="BH47:BP47"/>
    <mergeCell ref="AY28:BG28"/>
    <mergeCell ref="AY25:BG25"/>
    <mergeCell ref="BH25:BP25"/>
    <mergeCell ref="AY29:BG29"/>
    <mergeCell ref="AY30:BG30"/>
    <mergeCell ref="AY31:BG31"/>
    <mergeCell ref="BH37:BP37"/>
    <mergeCell ref="AY37:BG37"/>
    <mergeCell ref="BI16:BQ16"/>
    <mergeCell ref="BL6:BN6"/>
    <mergeCell ref="BI6:BK6"/>
    <mergeCell ref="S11:BJ11"/>
    <mergeCell ref="BI10:BQ10"/>
    <mergeCell ref="BI15:BQ15"/>
    <mergeCell ref="K12:BJ12"/>
    <mergeCell ref="A16:BB16"/>
    <mergeCell ref="A11:R11"/>
    <mergeCell ref="BI5:BQ5"/>
    <mergeCell ref="BI7:BQ7"/>
    <mergeCell ref="BI8:BQ8"/>
    <mergeCell ref="BI9:BQ9"/>
    <mergeCell ref="BO6:BQ6"/>
    <mergeCell ref="BH80:BP81"/>
    <mergeCell ref="BH64:BP64"/>
    <mergeCell ref="BH65:BP65"/>
    <mergeCell ref="AY76:BG76"/>
    <mergeCell ref="BH66:BP66"/>
    <mergeCell ref="AY77:BG77"/>
    <mergeCell ref="AY65:BG65"/>
    <mergeCell ref="AY66:BG66"/>
    <mergeCell ref="AY69:BG69"/>
    <mergeCell ref="AY75:BG75"/>
    <mergeCell ref="AY78:BG78"/>
    <mergeCell ref="AY64:BG64"/>
    <mergeCell ref="AY61:BG61"/>
    <mergeCell ref="AY63:BG63"/>
    <mergeCell ref="AY62:BG62"/>
    <mergeCell ref="AY72:BG72"/>
    <mergeCell ref="AY74:BG74"/>
    <mergeCell ref="AY71:BG71"/>
    <mergeCell ref="AY70:BG70"/>
    <mergeCell ref="BH86:BP86"/>
    <mergeCell ref="BH89:BP89"/>
    <mergeCell ref="AY89:BG89"/>
    <mergeCell ref="AZ91:BF91"/>
    <mergeCell ref="BI91:BO91"/>
    <mergeCell ref="BH87:BP87"/>
    <mergeCell ref="BH90:BP90"/>
    <mergeCell ref="BH88:BP88"/>
    <mergeCell ref="AY88:BG88"/>
    <mergeCell ref="AY86:BG86"/>
    <mergeCell ref="BA92:BE92"/>
    <mergeCell ref="AY90:BG90"/>
    <mergeCell ref="AY87:BG87"/>
    <mergeCell ref="AY92:AZ92"/>
    <mergeCell ref="BF92:BG92"/>
    <mergeCell ref="AY93:AZ93"/>
    <mergeCell ref="BA93:BE93"/>
    <mergeCell ref="BF93:BG93"/>
    <mergeCell ref="AY131:BG131"/>
    <mergeCell ref="AY132:BG132"/>
    <mergeCell ref="AY113:BG113"/>
    <mergeCell ref="AY106:BG106"/>
  </mergeCells>
  <conditionalFormatting sqref="BH25:BP136 AY25:BG25 AY29:BG29 AY49:BG49 AY76:BG76 AY113:BG113 AY95:BG95 AY47:BG47">
    <cfRule type="cellIs" priority="1" dxfId="1" operator="equal" stopIfTrue="1">
      <formula>0</formula>
    </cfRule>
  </conditionalFormatting>
  <printOptions/>
  <pageMargins left="0.5905511811023623" right="0.5905511811023623" top="0.7874015748031497" bottom="0.7874015748031497" header="0.11811023622047245" footer="0.11811023622047245"/>
  <pageSetup blackAndWhite="1" fitToHeight="3" fitToWidth="1" horizontalDpi="600" verticalDpi="600" orientation="portrait" paperSize="9" scale="75" r:id="rId2"/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96"/>
  <sheetViews>
    <sheetView view="pageBreakPreview" zoomScaleSheetLayoutView="100" zoomScalePageLayoutView="0" workbookViewId="0" topLeftCell="A1">
      <selection activeCell="AX82" sqref="AX82:BF82"/>
    </sheetView>
  </sheetViews>
  <sheetFormatPr defaultColWidth="1.83203125" defaultRowHeight="12.75"/>
  <cols>
    <col min="1" max="1" width="2.16015625" style="563" customWidth="1"/>
    <col min="2" max="7" width="1.5" style="563" customWidth="1"/>
    <col min="8" max="8" width="2.33203125" style="563" customWidth="1"/>
    <col min="9" max="9" width="1.5" style="563" customWidth="1"/>
    <col min="10" max="10" width="2.16015625" style="563" customWidth="1"/>
    <col min="11" max="42" width="1.5" style="563" customWidth="1"/>
    <col min="43" max="43" width="4.33203125" style="563" customWidth="1"/>
    <col min="44" max="45" width="1.5" style="563" customWidth="1"/>
    <col min="46" max="46" width="2.5" style="563" customWidth="1"/>
    <col min="47" max="48" width="2.16015625" style="563" customWidth="1"/>
    <col min="49" max="51" width="1.5" style="563" customWidth="1"/>
    <col min="52" max="52" width="2.83203125" style="563" customWidth="1"/>
    <col min="53" max="53" width="2.66015625" style="563" customWidth="1"/>
    <col min="54" max="54" width="2.5" style="563" customWidth="1"/>
    <col min="55" max="58" width="1.5" style="563" customWidth="1"/>
    <col min="59" max="59" width="2.33203125" style="563" customWidth="1"/>
    <col min="60" max="60" width="1.5" style="563" customWidth="1"/>
    <col min="61" max="61" width="2.16015625" style="563" customWidth="1"/>
    <col min="62" max="62" width="1.66796875" style="563" customWidth="1"/>
    <col min="63" max="63" width="1.83203125" style="563" customWidth="1"/>
    <col min="64" max="68" width="1.5" style="563" customWidth="1"/>
    <col min="69" max="69" width="2.66015625" style="563" customWidth="1"/>
    <col min="70" max="77" width="1.5" style="563" customWidth="1"/>
    <col min="78" max="81" width="11" style="563" customWidth="1"/>
    <col min="82" max="128" width="1.5" style="563" customWidth="1"/>
    <col min="129" max="16384" width="1.83203125" style="563" customWidth="1"/>
  </cols>
  <sheetData>
    <row r="1" spans="78:81" s="36" customFormat="1" ht="7.5" customHeight="1">
      <c r="BZ1" s="386" t="s">
        <v>275</v>
      </c>
      <c r="CA1" s="386"/>
      <c r="CB1" s="386"/>
      <c r="CC1" s="386"/>
    </row>
    <row r="2" spans="2:81" s="36" customFormat="1" ht="13.5" customHeight="1">
      <c r="B2" s="38"/>
      <c r="C2" s="38"/>
      <c r="BI2" s="191" t="s">
        <v>3</v>
      </c>
      <c r="BJ2" s="192"/>
      <c r="BK2" s="192"/>
      <c r="BL2" s="192"/>
      <c r="BM2" s="192"/>
      <c r="BN2" s="192"/>
      <c r="BO2" s="192"/>
      <c r="BP2" s="192"/>
      <c r="BQ2" s="193"/>
      <c r="BZ2" s="386"/>
      <c r="CA2" s="386"/>
      <c r="CB2" s="386"/>
      <c r="CC2" s="386"/>
    </row>
    <row r="3" spans="2:81" s="36" customFormat="1" ht="13.5" customHeight="1">
      <c r="B3" s="387" t="s">
        <v>4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8" t="s">
        <v>393</v>
      </c>
      <c r="BJ3" s="388"/>
      <c r="BK3" s="388"/>
      <c r="BL3" s="170" t="s">
        <v>197</v>
      </c>
      <c r="BM3" s="170"/>
      <c r="BN3" s="170"/>
      <c r="BO3" s="168" t="s">
        <v>197</v>
      </c>
      <c r="BP3" s="168"/>
      <c r="BQ3" s="168"/>
      <c r="BZ3" s="386"/>
      <c r="CA3" s="386"/>
      <c r="CB3" s="386"/>
      <c r="CC3" s="386"/>
    </row>
    <row r="4" spans="1:81" s="36" customFormat="1" ht="13.5" customHeight="1">
      <c r="A4" s="389" t="s">
        <v>12</v>
      </c>
      <c r="B4" s="389"/>
      <c r="C4" s="389"/>
      <c r="D4" s="389"/>
      <c r="E4" s="389"/>
      <c r="F4" s="389"/>
      <c r="G4" s="389"/>
      <c r="H4" s="389"/>
      <c r="I4" s="389"/>
      <c r="J4" s="389"/>
      <c r="K4" s="390" t="s">
        <v>391</v>
      </c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Z4" s="155" t="s">
        <v>5</v>
      </c>
      <c r="BA4" s="155"/>
      <c r="BB4" s="155"/>
      <c r="BC4" s="155"/>
      <c r="BD4" s="155"/>
      <c r="BE4" s="155"/>
      <c r="BF4" s="155"/>
      <c r="BG4" s="155"/>
      <c r="BH4" s="157"/>
      <c r="BI4" s="391" t="s">
        <v>193</v>
      </c>
      <c r="BJ4" s="392"/>
      <c r="BK4" s="392"/>
      <c r="BL4" s="392"/>
      <c r="BM4" s="392"/>
      <c r="BN4" s="392"/>
      <c r="BO4" s="392"/>
      <c r="BP4" s="392"/>
      <c r="BQ4" s="393"/>
      <c r="BZ4" s="386"/>
      <c r="CA4" s="386"/>
      <c r="CB4" s="386"/>
      <c r="CC4" s="386"/>
    </row>
    <row r="5" spans="10:81" s="36" customFormat="1" ht="17.25" customHeight="1">
      <c r="J5" s="46"/>
      <c r="K5" s="381" t="s">
        <v>201</v>
      </c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BZ5" s="382" t="s">
        <v>276</v>
      </c>
      <c r="CA5" s="382"/>
      <c r="CB5" s="382"/>
      <c r="CC5" s="382"/>
    </row>
    <row r="6" spans="78:81" ht="11.25" customHeight="1">
      <c r="BZ6" s="382"/>
      <c r="CA6" s="382"/>
      <c r="CB6" s="382"/>
      <c r="CC6" s="382"/>
    </row>
    <row r="7" spans="1:81" ht="18" customHeight="1">
      <c r="A7" s="47"/>
      <c r="B7" s="383" t="s">
        <v>277</v>
      </c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Z7" s="382"/>
      <c r="CA7" s="382"/>
      <c r="CB7" s="382"/>
      <c r="CC7" s="382"/>
    </row>
    <row r="8" spans="1:81" ht="18.75">
      <c r="A8" s="648"/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383" t="s">
        <v>204</v>
      </c>
      <c r="Y8" s="383"/>
      <c r="Z8" s="383"/>
      <c r="AA8" s="384" t="s">
        <v>274</v>
      </c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3" t="s">
        <v>92</v>
      </c>
      <c r="AP8" s="383"/>
      <c r="AQ8" s="383"/>
      <c r="AR8" s="385" t="s">
        <v>392</v>
      </c>
      <c r="AS8" s="385"/>
      <c r="AT8" s="385"/>
      <c r="AU8" s="383" t="s">
        <v>91</v>
      </c>
      <c r="AV8" s="383"/>
      <c r="AW8" s="383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Z8" s="382"/>
      <c r="CA8" s="382"/>
      <c r="CB8" s="382"/>
      <c r="CC8" s="382"/>
    </row>
    <row r="9" spans="78:81" ht="8.25" customHeight="1">
      <c r="BZ9" s="378" t="s">
        <v>278</v>
      </c>
      <c r="CA9" s="378"/>
      <c r="CB9" s="378"/>
      <c r="CC9" s="378"/>
    </row>
    <row r="10" spans="41:81" s="36" customFormat="1" ht="13.5" customHeight="1">
      <c r="AO10" s="183" t="s">
        <v>279</v>
      </c>
      <c r="AP10" s="183"/>
      <c r="AQ10" s="183"/>
      <c r="AR10" s="183"/>
      <c r="AS10" s="183"/>
      <c r="AT10" s="183"/>
      <c r="AU10" s="183"/>
      <c r="AV10" s="183"/>
      <c r="AW10" s="379" t="s">
        <v>19</v>
      </c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80"/>
      <c r="BI10" s="191">
        <v>1801003</v>
      </c>
      <c r="BJ10" s="192"/>
      <c r="BK10" s="192"/>
      <c r="BL10" s="192"/>
      <c r="BM10" s="192"/>
      <c r="BN10" s="192"/>
      <c r="BO10" s="192"/>
      <c r="BP10" s="192"/>
      <c r="BQ10" s="193"/>
      <c r="BZ10" s="378"/>
      <c r="CA10" s="378"/>
      <c r="CB10" s="378"/>
      <c r="CC10" s="378"/>
    </row>
    <row r="11" s="36" customFormat="1" ht="8.25" customHeight="1"/>
    <row r="12" spans="2:70" s="36" customFormat="1" ht="15.75">
      <c r="B12" s="190" t="s">
        <v>280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</row>
    <row r="13" s="36" customFormat="1" ht="9" customHeight="1"/>
    <row r="14" spans="2:69" s="36" customFormat="1" ht="65.25" customHeight="1">
      <c r="B14" s="306" t="s">
        <v>206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 t="s">
        <v>21</v>
      </c>
      <c r="AU14" s="306"/>
      <c r="AV14" s="306"/>
      <c r="AW14" s="306"/>
      <c r="AX14" s="306" t="s">
        <v>207</v>
      </c>
      <c r="AY14" s="306"/>
      <c r="AZ14" s="306"/>
      <c r="BA14" s="306"/>
      <c r="BB14" s="306"/>
      <c r="BC14" s="306"/>
      <c r="BD14" s="306"/>
      <c r="BE14" s="306"/>
      <c r="BF14" s="306"/>
      <c r="BG14" s="306" t="s">
        <v>208</v>
      </c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</row>
    <row r="15" spans="2:69" s="36" customFormat="1" ht="13.5" customHeight="1">
      <c r="B15" s="306">
        <v>1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>
        <v>2</v>
      </c>
      <c r="AU15" s="306"/>
      <c r="AV15" s="306"/>
      <c r="AW15" s="306"/>
      <c r="AX15" s="306">
        <v>3</v>
      </c>
      <c r="AY15" s="306"/>
      <c r="AZ15" s="306"/>
      <c r="BA15" s="306"/>
      <c r="BB15" s="306"/>
      <c r="BC15" s="306"/>
      <c r="BD15" s="306"/>
      <c r="BE15" s="306"/>
      <c r="BF15" s="306"/>
      <c r="BG15" s="306">
        <v>4</v>
      </c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</row>
    <row r="16" spans="2:69" s="36" customFormat="1" ht="21.75" customHeight="1">
      <c r="B16" s="305" t="s">
        <v>281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294">
        <v>2000</v>
      </c>
      <c r="AU16" s="294"/>
      <c r="AV16" s="294"/>
      <c r="AW16" s="294"/>
      <c r="AX16" s="649">
        <v>1326</v>
      </c>
      <c r="AY16" s="308"/>
      <c r="AZ16" s="308"/>
      <c r="BA16" s="308"/>
      <c r="BB16" s="308"/>
      <c r="BC16" s="308"/>
      <c r="BD16" s="308"/>
      <c r="BE16" s="308"/>
      <c r="BF16" s="308"/>
      <c r="BG16" s="307">
        <v>212</v>
      </c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</row>
    <row r="17" spans="2:69" s="36" customFormat="1" ht="19.5" customHeight="1">
      <c r="B17" s="349" t="s">
        <v>282</v>
      </c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1"/>
      <c r="AT17" s="339">
        <v>2010</v>
      </c>
      <c r="AU17" s="297"/>
      <c r="AV17" s="297"/>
      <c r="AW17" s="352"/>
      <c r="AX17" s="376">
        <f>AX18-AX19+AX20+AX21</f>
        <v>0</v>
      </c>
      <c r="AY17" s="312"/>
      <c r="AZ17" s="312"/>
      <c r="BA17" s="312"/>
      <c r="BB17" s="312"/>
      <c r="BC17" s="312"/>
      <c r="BD17" s="312"/>
      <c r="BE17" s="312"/>
      <c r="BF17" s="377"/>
      <c r="BG17" s="301">
        <f>BG18-BG19+BG20+BG21</f>
        <v>0</v>
      </c>
      <c r="BH17" s="302"/>
      <c r="BI17" s="302"/>
      <c r="BJ17" s="302"/>
      <c r="BK17" s="302"/>
      <c r="BL17" s="302"/>
      <c r="BM17" s="302"/>
      <c r="BN17" s="302"/>
      <c r="BO17" s="302"/>
      <c r="BP17" s="302"/>
      <c r="BQ17" s="303"/>
    </row>
    <row r="18" spans="2:69" s="36" customFormat="1" ht="19.5" customHeight="1">
      <c r="B18" s="349" t="s">
        <v>283</v>
      </c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1"/>
      <c r="AT18" s="339">
        <v>2011</v>
      </c>
      <c r="AU18" s="297"/>
      <c r="AV18" s="297"/>
      <c r="AW18" s="352"/>
      <c r="AX18" s="355"/>
      <c r="AY18" s="348"/>
      <c r="AZ18" s="348"/>
      <c r="BA18" s="348"/>
      <c r="BB18" s="348"/>
      <c r="BC18" s="348"/>
      <c r="BD18" s="348"/>
      <c r="BE18" s="348"/>
      <c r="BF18" s="356"/>
      <c r="BG18" s="353"/>
      <c r="BH18" s="338"/>
      <c r="BI18" s="338"/>
      <c r="BJ18" s="338"/>
      <c r="BK18" s="338"/>
      <c r="BL18" s="338"/>
      <c r="BM18" s="338"/>
      <c r="BN18" s="338"/>
      <c r="BO18" s="338"/>
      <c r="BP18" s="338"/>
      <c r="BQ18" s="354"/>
    </row>
    <row r="19" spans="2:69" s="36" customFormat="1" ht="19.5" customHeight="1">
      <c r="B19" s="349" t="s">
        <v>284</v>
      </c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1"/>
      <c r="AT19" s="339">
        <v>2012</v>
      </c>
      <c r="AU19" s="297"/>
      <c r="AV19" s="297"/>
      <c r="AW19" s="352"/>
      <c r="AX19" s="355"/>
      <c r="AY19" s="348"/>
      <c r="AZ19" s="348"/>
      <c r="BA19" s="348"/>
      <c r="BB19" s="348"/>
      <c r="BC19" s="348"/>
      <c r="BD19" s="348"/>
      <c r="BE19" s="348"/>
      <c r="BF19" s="356"/>
      <c r="BG19" s="353"/>
      <c r="BH19" s="338"/>
      <c r="BI19" s="338"/>
      <c r="BJ19" s="338"/>
      <c r="BK19" s="338"/>
      <c r="BL19" s="338"/>
      <c r="BM19" s="338"/>
      <c r="BN19" s="338"/>
      <c r="BO19" s="338"/>
      <c r="BP19" s="338"/>
      <c r="BQ19" s="354"/>
    </row>
    <row r="20" spans="2:69" s="36" customFormat="1" ht="19.5" customHeight="1">
      <c r="B20" s="349" t="s">
        <v>285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1"/>
      <c r="AT20" s="339">
        <v>2013</v>
      </c>
      <c r="AU20" s="297"/>
      <c r="AV20" s="297"/>
      <c r="AW20" s="352"/>
      <c r="AX20" s="355"/>
      <c r="AY20" s="348"/>
      <c r="AZ20" s="348"/>
      <c r="BA20" s="348"/>
      <c r="BB20" s="348"/>
      <c r="BC20" s="348"/>
      <c r="BD20" s="348"/>
      <c r="BE20" s="348"/>
      <c r="BF20" s="356"/>
      <c r="BG20" s="353"/>
      <c r="BH20" s="338"/>
      <c r="BI20" s="338"/>
      <c r="BJ20" s="338"/>
      <c r="BK20" s="338"/>
      <c r="BL20" s="338"/>
      <c r="BM20" s="338"/>
      <c r="BN20" s="338"/>
      <c r="BO20" s="338"/>
      <c r="BP20" s="338"/>
      <c r="BQ20" s="354"/>
    </row>
    <row r="21" spans="2:69" s="36" customFormat="1" ht="23.25" customHeight="1">
      <c r="B21" s="349" t="s">
        <v>286</v>
      </c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1"/>
      <c r="AT21" s="339">
        <v>2014</v>
      </c>
      <c r="AU21" s="297"/>
      <c r="AV21" s="297"/>
      <c r="AW21" s="352"/>
      <c r="AX21" s="355"/>
      <c r="AY21" s="348"/>
      <c r="AZ21" s="348"/>
      <c r="BA21" s="348"/>
      <c r="BB21" s="348"/>
      <c r="BC21" s="348"/>
      <c r="BD21" s="348"/>
      <c r="BE21" s="348"/>
      <c r="BF21" s="356"/>
      <c r="BG21" s="353"/>
      <c r="BH21" s="338"/>
      <c r="BI21" s="338"/>
      <c r="BJ21" s="338"/>
      <c r="BK21" s="338"/>
      <c r="BL21" s="338"/>
      <c r="BM21" s="338"/>
      <c r="BN21" s="338"/>
      <c r="BO21" s="338"/>
      <c r="BP21" s="338"/>
      <c r="BQ21" s="354"/>
    </row>
    <row r="22" spans="2:69" s="36" customFormat="1" ht="26.25" customHeight="1">
      <c r="B22" s="347" t="s">
        <v>287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75">
        <v>2050</v>
      </c>
      <c r="AU22" s="375"/>
      <c r="AV22" s="375"/>
      <c r="AW22" s="375"/>
      <c r="AX22" s="66" t="s">
        <v>89</v>
      </c>
      <c r="AY22" s="348"/>
      <c r="AZ22" s="348"/>
      <c r="BA22" s="348"/>
      <c r="BB22" s="348"/>
      <c r="BC22" s="348"/>
      <c r="BD22" s="348"/>
      <c r="BE22" s="348"/>
      <c r="BF22" s="67" t="s">
        <v>88</v>
      </c>
      <c r="BG22" s="66" t="s">
        <v>89</v>
      </c>
      <c r="BH22" s="348"/>
      <c r="BI22" s="348"/>
      <c r="BJ22" s="348"/>
      <c r="BK22" s="348"/>
      <c r="BL22" s="348"/>
      <c r="BM22" s="348"/>
      <c r="BN22" s="348"/>
      <c r="BO22" s="348"/>
      <c r="BP22" s="348"/>
      <c r="BQ22" s="67" t="s">
        <v>88</v>
      </c>
    </row>
    <row r="23" spans="2:69" s="36" customFormat="1" ht="19.5" customHeight="1">
      <c r="B23" s="349" t="s">
        <v>288</v>
      </c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1"/>
      <c r="AT23" s="339">
        <v>2070</v>
      </c>
      <c r="AU23" s="297"/>
      <c r="AV23" s="297"/>
      <c r="AW23" s="352"/>
      <c r="AX23" s="355"/>
      <c r="AY23" s="348"/>
      <c r="AZ23" s="348"/>
      <c r="BA23" s="348"/>
      <c r="BB23" s="348"/>
      <c r="BC23" s="348"/>
      <c r="BD23" s="348"/>
      <c r="BE23" s="348"/>
      <c r="BF23" s="356"/>
      <c r="BG23" s="355"/>
      <c r="BH23" s="348"/>
      <c r="BI23" s="348"/>
      <c r="BJ23" s="348"/>
      <c r="BK23" s="348"/>
      <c r="BL23" s="348"/>
      <c r="BM23" s="348"/>
      <c r="BN23" s="348"/>
      <c r="BO23" s="348"/>
      <c r="BP23" s="348"/>
      <c r="BQ23" s="356"/>
    </row>
    <row r="24" spans="2:69" s="36" customFormat="1" ht="19.5" customHeight="1">
      <c r="B24" s="313" t="s">
        <v>289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73">
        <v>2090</v>
      </c>
      <c r="AU24" s="373"/>
      <c r="AV24" s="373"/>
      <c r="AW24" s="373"/>
      <c r="AX24" s="374">
        <f>IF((AX16+AX17)&gt;(AY22+AX23),AX16+AX17-AY22-AX23,0)</f>
        <v>1326</v>
      </c>
      <c r="AY24" s="374"/>
      <c r="AZ24" s="374"/>
      <c r="BA24" s="374"/>
      <c r="BB24" s="374"/>
      <c r="BC24" s="374"/>
      <c r="BD24" s="374"/>
      <c r="BE24" s="374"/>
      <c r="BF24" s="374"/>
      <c r="BG24" s="328">
        <f>IF((BG16+BG17)&gt;(BH22+BG23),BG16+BG17-BH22-BG23,0)</f>
        <v>212</v>
      </c>
      <c r="BH24" s="329"/>
      <c r="BI24" s="329"/>
      <c r="BJ24" s="329"/>
      <c r="BK24" s="329"/>
      <c r="BL24" s="329"/>
      <c r="BM24" s="329"/>
      <c r="BN24" s="329"/>
      <c r="BO24" s="329"/>
      <c r="BP24" s="329"/>
      <c r="BQ24" s="330"/>
    </row>
    <row r="25" spans="2:69" s="36" customFormat="1" ht="15" customHeight="1">
      <c r="B25" s="334" t="s">
        <v>290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73"/>
      <c r="AU25" s="373"/>
      <c r="AV25" s="373"/>
      <c r="AW25" s="373"/>
      <c r="AX25" s="374"/>
      <c r="AY25" s="374"/>
      <c r="AZ25" s="374"/>
      <c r="BA25" s="374"/>
      <c r="BB25" s="374"/>
      <c r="BC25" s="374"/>
      <c r="BD25" s="374"/>
      <c r="BE25" s="374"/>
      <c r="BF25" s="374"/>
      <c r="BG25" s="331"/>
      <c r="BH25" s="332"/>
      <c r="BI25" s="332"/>
      <c r="BJ25" s="332"/>
      <c r="BK25" s="332"/>
      <c r="BL25" s="332"/>
      <c r="BM25" s="332"/>
      <c r="BN25" s="332"/>
      <c r="BO25" s="332"/>
      <c r="BP25" s="332"/>
      <c r="BQ25" s="333"/>
    </row>
    <row r="26" spans="2:69" s="36" customFormat="1" ht="17.25" customHeight="1">
      <c r="B26" s="311" t="s">
        <v>291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71">
        <v>2095</v>
      </c>
      <c r="AU26" s="371"/>
      <c r="AV26" s="371"/>
      <c r="AW26" s="371"/>
      <c r="AX26" s="70" t="s">
        <v>89</v>
      </c>
      <c r="AY26" s="323">
        <f>IF((AY22+AX23)&gt;(AX16+AX17),AY22+AX23-AX16-AX17,0)</f>
        <v>0</v>
      </c>
      <c r="AZ26" s="323"/>
      <c r="BA26" s="323"/>
      <c r="BB26" s="323"/>
      <c r="BC26" s="323"/>
      <c r="BD26" s="323"/>
      <c r="BE26" s="323"/>
      <c r="BF26" s="71" t="s">
        <v>88</v>
      </c>
      <c r="BG26" s="72" t="s">
        <v>89</v>
      </c>
      <c r="BH26" s="372">
        <f>IF((BH22+BG23)&gt;(BG16+BG17),BH22+BG23-BG16-BG17,0)</f>
        <v>0</v>
      </c>
      <c r="BI26" s="372"/>
      <c r="BJ26" s="372"/>
      <c r="BK26" s="372"/>
      <c r="BL26" s="372"/>
      <c r="BM26" s="372"/>
      <c r="BN26" s="372"/>
      <c r="BO26" s="372"/>
      <c r="BP26" s="372"/>
      <c r="BQ26" s="73" t="s">
        <v>88</v>
      </c>
    </row>
    <row r="27" spans="2:69" s="36" customFormat="1" ht="21" customHeight="1">
      <c r="B27" s="650" t="s">
        <v>292</v>
      </c>
      <c r="C27" s="651"/>
      <c r="D27" s="651"/>
      <c r="E27" s="651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/>
      <c r="W27" s="651"/>
      <c r="X27" s="651"/>
      <c r="Y27" s="651"/>
      <c r="Z27" s="651"/>
      <c r="AA27" s="651"/>
      <c r="AB27" s="651"/>
      <c r="AC27" s="651"/>
      <c r="AD27" s="651"/>
      <c r="AE27" s="651"/>
      <c r="AF27" s="651"/>
      <c r="AG27" s="651"/>
      <c r="AH27" s="651"/>
      <c r="AI27" s="651"/>
      <c r="AJ27" s="651"/>
      <c r="AK27" s="651"/>
      <c r="AL27" s="651"/>
      <c r="AM27" s="651"/>
      <c r="AN27" s="651"/>
      <c r="AO27" s="651"/>
      <c r="AP27" s="651"/>
      <c r="AQ27" s="651"/>
      <c r="AR27" s="651"/>
      <c r="AS27" s="652"/>
      <c r="AT27" s="339">
        <v>2105</v>
      </c>
      <c r="AU27" s="297"/>
      <c r="AV27" s="297"/>
      <c r="AW27" s="297"/>
      <c r="AX27" s="74"/>
      <c r="AY27" s="369"/>
      <c r="AZ27" s="369"/>
      <c r="BA27" s="369"/>
      <c r="BB27" s="369"/>
      <c r="BC27" s="369"/>
      <c r="BD27" s="369"/>
      <c r="BE27" s="369"/>
      <c r="BF27" s="75"/>
      <c r="BG27" s="74"/>
      <c r="BH27" s="370"/>
      <c r="BI27" s="370"/>
      <c r="BJ27" s="370"/>
      <c r="BK27" s="370"/>
      <c r="BL27" s="370"/>
      <c r="BM27" s="370"/>
      <c r="BN27" s="370"/>
      <c r="BO27" s="370"/>
      <c r="BP27" s="370"/>
      <c r="BQ27" s="76"/>
    </row>
    <row r="28" spans="2:69" s="36" customFormat="1" ht="19.5" customHeight="1">
      <c r="B28" s="349" t="s">
        <v>293</v>
      </c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1"/>
      <c r="AT28" s="339">
        <v>2110</v>
      </c>
      <c r="AU28" s="297"/>
      <c r="AV28" s="297"/>
      <c r="AW28" s="297"/>
      <c r="AX28" s="77"/>
      <c r="AY28" s="358"/>
      <c r="AZ28" s="358"/>
      <c r="BA28" s="358"/>
      <c r="BB28" s="358"/>
      <c r="BC28" s="358"/>
      <c r="BD28" s="358"/>
      <c r="BE28" s="358"/>
      <c r="BF28" s="78"/>
      <c r="BG28" s="77"/>
      <c r="BH28" s="361"/>
      <c r="BI28" s="361"/>
      <c r="BJ28" s="361"/>
      <c r="BK28" s="361"/>
      <c r="BL28" s="361"/>
      <c r="BM28" s="361"/>
      <c r="BN28" s="361"/>
      <c r="BO28" s="361"/>
      <c r="BP28" s="361"/>
      <c r="BQ28" s="79"/>
    </row>
    <row r="29" spans="2:69" s="36" customFormat="1" ht="16.5" customHeight="1">
      <c r="B29" s="349" t="s">
        <v>294</v>
      </c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1"/>
      <c r="AT29" s="339">
        <v>2111</v>
      </c>
      <c r="AU29" s="297"/>
      <c r="AV29" s="297"/>
      <c r="AW29" s="352"/>
      <c r="AX29" s="363"/>
      <c r="AY29" s="364"/>
      <c r="AZ29" s="364"/>
      <c r="BA29" s="364"/>
      <c r="BB29" s="364"/>
      <c r="BC29" s="364"/>
      <c r="BD29" s="364"/>
      <c r="BE29" s="364"/>
      <c r="BF29" s="365"/>
      <c r="BG29" s="366"/>
      <c r="BH29" s="367"/>
      <c r="BI29" s="367"/>
      <c r="BJ29" s="367"/>
      <c r="BK29" s="367"/>
      <c r="BL29" s="367"/>
      <c r="BM29" s="367"/>
      <c r="BN29" s="367"/>
      <c r="BO29" s="367"/>
      <c r="BP29" s="367"/>
      <c r="BQ29" s="368"/>
    </row>
    <row r="30" spans="2:69" s="36" customFormat="1" ht="18" customHeight="1">
      <c r="B30" s="349" t="s">
        <v>295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1"/>
      <c r="AT30" s="339">
        <v>2112</v>
      </c>
      <c r="AU30" s="297"/>
      <c r="AV30" s="297"/>
      <c r="AW30" s="352"/>
      <c r="AX30" s="357"/>
      <c r="AY30" s="358"/>
      <c r="AZ30" s="358"/>
      <c r="BA30" s="358"/>
      <c r="BB30" s="358"/>
      <c r="BC30" s="358"/>
      <c r="BD30" s="358"/>
      <c r="BE30" s="358"/>
      <c r="BF30" s="359"/>
      <c r="BG30" s="360"/>
      <c r="BH30" s="361"/>
      <c r="BI30" s="361"/>
      <c r="BJ30" s="361"/>
      <c r="BK30" s="361"/>
      <c r="BL30" s="361"/>
      <c r="BM30" s="361"/>
      <c r="BN30" s="361"/>
      <c r="BO30" s="361"/>
      <c r="BP30" s="361"/>
      <c r="BQ30" s="362"/>
    </row>
    <row r="31" spans="2:69" s="36" customFormat="1" ht="19.5" customHeight="1">
      <c r="B31" s="305" t="s">
        <v>296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294">
        <v>2120</v>
      </c>
      <c r="AU31" s="294"/>
      <c r="AV31" s="294"/>
      <c r="AW31" s="294"/>
      <c r="AX31" s="649">
        <v>124</v>
      </c>
      <c r="AY31" s="294"/>
      <c r="AZ31" s="294"/>
      <c r="BA31" s="294"/>
      <c r="BB31" s="294"/>
      <c r="BC31" s="294"/>
      <c r="BD31" s="294"/>
      <c r="BE31" s="294"/>
      <c r="BF31" s="294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</row>
    <row r="32" spans="2:69" s="36" customFormat="1" ht="30" customHeight="1">
      <c r="B32" s="650" t="s">
        <v>297</v>
      </c>
      <c r="C32" s="651"/>
      <c r="D32" s="651"/>
      <c r="E32" s="651"/>
      <c r="F32" s="651"/>
      <c r="G32" s="651"/>
      <c r="H32" s="651"/>
      <c r="I32" s="651"/>
      <c r="J32" s="651"/>
      <c r="K32" s="651"/>
      <c r="L32" s="651"/>
      <c r="M32" s="651"/>
      <c r="N32" s="651"/>
      <c r="O32" s="651"/>
      <c r="P32" s="651"/>
      <c r="Q32" s="651"/>
      <c r="R32" s="651"/>
      <c r="S32" s="651"/>
      <c r="T32" s="651"/>
      <c r="U32" s="651"/>
      <c r="V32" s="651"/>
      <c r="W32" s="651"/>
      <c r="X32" s="651"/>
      <c r="Y32" s="651"/>
      <c r="Z32" s="651"/>
      <c r="AA32" s="651"/>
      <c r="AB32" s="651"/>
      <c r="AC32" s="651"/>
      <c r="AD32" s="651"/>
      <c r="AE32" s="651"/>
      <c r="AF32" s="651"/>
      <c r="AG32" s="651"/>
      <c r="AH32" s="651"/>
      <c r="AI32" s="651"/>
      <c r="AJ32" s="651"/>
      <c r="AK32" s="651"/>
      <c r="AL32" s="651"/>
      <c r="AM32" s="651"/>
      <c r="AN32" s="651"/>
      <c r="AO32" s="651"/>
      <c r="AP32" s="651"/>
      <c r="AQ32" s="651"/>
      <c r="AR32" s="651"/>
      <c r="AS32" s="652"/>
      <c r="AT32" s="339">
        <v>2121</v>
      </c>
      <c r="AU32" s="297"/>
      <c r="AV32" s="297"/>
      <c r="AW32" s="352"/>
      <c r="AX32" s="339"/>
      <c r="AY32" s="297"/>
      <c r="AZ32" s="297"/>
      <c r="BA32" s="297"/>
      <c r="BB32" s="297"/>
      <c r="BC32" s="297"/>
      <c r="BD32" s="297"/>
      <c r="BE32" s="297"/>
      <c r="BF32" s="352"/>
      <c r="BG32" s="353"/>
      <c r="BH32" s="338"/>
      <c r="BI32" s="338"/>
      <c r="BJ32" s="338"/>
      <c r="BK32" s="338"/>
      <c r="BL32" s="338"/>
      <c r="BM32" s="338"/>
      <c r="BN32" s="338"/>
      <c r="BO32" s="338"/>
      <c r="BP32" s="338"/>
      <c r="BQ32" s="354"/>
    </row>
    <row r="33" spans="2:69" s="36" customFormat="1" ht="28.5" customHeight="1">
      <c r="B33" s="650" t="s">
        <v>298</v>
      </c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651"/>
      <c r="AM33" s="651"/>
      <c r="AN33" s="651"/>
      <c r="AO33" s="651"/>
      <c r="AP33" s="651"/>
      <c r="AQ33" s="651"/>
      <c r="AR33" s="651"/>
      <c r="AS33" s="652"/>
      <c r="AT33" s="339">
        <v>2122</v>
      </c>
      <c r="AU33" s="297"/>
      <c r="AV33" s="297"/>
      <c r="AW33" s="352"/>
      <c r="AX33" s="339"/>
      <c r="AY33" s="297"/>
      <c r="AZ33" s="297"/>
      <c r="BA33" s="297"/>
      <c r="BB33" s="297"/>
      <c r="BC33" s="297"/>
      <c r="BD33" s="297"/>
      <c r="BE33" s="297"/>
      <c r="BF33" s="352"/>
      <c r="BG33" s="353"/>
      <c r="BH33" s="338"/>
      <c r="BI33" s="338"/>
      <c r="BJ33" s="338"/>
      <c r="BK33" s="338"/>
      <c r="BL33" s="338"/>
      <c r="BM33" s="338"/>
      <c r="BN33" s="338"/>
      <c r="BO33" s="338"/>
      <c r="BP33" s="338"/>
      <c r="BQ33" s="354"/>
    </row>
    <row r="34" spans="2:69" s="36" customFormat="1" ht="18.75" customHeight="1">
      <c r="B34" s="305" t="s">
        <v>299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294">
        <v>2130</v>
      </c>
      <c r="AU34" s="294"/>
      <c r="AV34" s="294"/>
      <c r="AW34" s="294"/>
      <c r="AX34" s="62" t="s">
        <v>89</v>
      </c>
      <c r="AY34" s="653">
        <v>1200</v>
      </c>
      <c r="AZ34" s="297"/>
      <c r="BA34" s="297"/>
      <c r="BB34" s="297"/>
      <c r="BC34" s="297"/>
      <c r="BD34" s="297"/>
      <c r="BE34" s="297"/>
      <c r="BF34" s="63" t="s">
        <v>88</v>
      </c>
      <c r="BG34" s="66" t="s">
        <v>89</v>
      </c>
      <c r="BH34" s="348">
        <v>378</v>
      </c>
      <c r="BI34" s="348"/>
      <c r="BJ34" s="348"/>
      <c r="BK34" s="348"/>
      <c r="BL34" s="348"/>
      <c r="BM34" s="348"/>
      <c r="BN34" s="348"/>
      <c r="BO34" s="348"/>
      <c r="BP34" s="348"/>
      <c r="BQ34" s="67" t="s">
        <v>88</v>
      </c>
    </row>
    <row r="35" spans="2:69" s="36" customFormat="1" ht="15" customHeight="1">
      <c r="B35" s="305" t="s">
        <v>300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294">
        <v>2150</v>
      </c>
      <c r="AU35" s="294"/>
      <c r="AV35" s="294"/>
      <c r="AW35" s="294"/>
      <c r="AX35" s="62" t="s">
        <v>89</v>
      </c>
      <c r="AY35" s="653"/>
      <c r="AZ35" s="297"/>
      <c r="BA35" s="297"/>
      <c r="BB35" s="297"/>
      <c r="BC35" s="297"/>
      <c r="BD35" s="297"/>
      <c r="BE35" s="297"/>
      <c r="BF35" s="63" t="s">
        <v>88</v>
      </c>
      <c r="BG35" s="66" t="s">
        <v>89</v>
      </c>
      <c r="BH35" s="348"/>
      <c r="BI35" s="348"/>
      <c r="BJ35" s="348"/>
      <c r="BK35" s="348"/>
      <c r="BL35" s="348"/>
      <c r="BM35" s="348"/>
      <c r="BN35" s="348"/>
      <c r="BO35" s="348"/>
      <c r="BP35" s="348"/>
      <c r="BQ35" s="67" t="s">
        <v>88</v>
      </c>
    </row>
    <row r="36" spans="2:69" s="36" customFormat="1" ht="19.5" customHeight="1">
      <c r="B36" s="347" t="s">
        <v>301</v>
      </c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294">
        <v>2180</v>
      </c>
      <c r="AU36" s="294"/>
      <c r="AV36" s="294"/>
      <c r="AW36" s="294"/>
      <c r="AX36" s="62" t="s">
        <v>89</v>
      </c>
      <c r="AY36" s="653">
        <v>5</v>
      </c>
      <c r="AZ36" s="297"/>
      <c r="BA36" s="297"/>
      <c r="BB36" s="297"/>
      <c r="BC36" s="297"/>
      <c r="BD36" s="297"/>
      <c r="BE36" s="297"/>
      <c r="BF36" s="63" t="s">
        <v>88</v>
      </c>
      <c r="BG36" s="66" t="s">
        <v>89</v>
      </c>
      <c r="BH36" s="348">
        <v>1</v>
      </c>
      <c r="BI36" s="348"/>
      <c r="BJ36" s="348"/>
      <c r="BK36" s="348"/>
      <c r="BL36" s="348"/>
      <c r="BM36" s="348"/>
      <c r="BN36" s="348"/>
      <c r="BO36" s="348"/>
      <c r="BP36" s="348"/>
      <c r="BQ36" s="67" t="s">
        <v>88</v>
      </c>
    </row>
    <row r="37" spans="2:69" s="36" customFormat="1" ht="29.25" customHeight="1">
      <c r="B37" s="650" t="s">
        <v>302</v>
      </c>
      <c r="C37" s="651"/>
      <c r="D37" s="651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51"/>
      <c r="Q37" s="651"/>
      <c r="R37" s="651"/>
      <c r="S37" s="651"/>
      <c r="T37" s="651"/>
      <c r="U37" s="651"/>
      <c r="V37" s="651"/>
      <c r="W37" s="651"/>
      <c r="X37" s="651"/>
      <c r="Y37" s="651"/>
      <c r="Z37" s="651"/>
      <c r="AA37" s="651"/>
      <c r="AB37" s="651"/>
      <c r="AC37" s="651"/>
      <c r="AD37" s="651"/>
      <c r="AE37" s="651"/>
      <c r="AF37" s="651"/>
      <c r="AG37" s="651"/>
      <c r="AH37" s="651"/>
      <c r="AI37" s="651"/>
      <c r="AJ37" s="651"/>
      <c r="AK37" s="651"/>
      <c r="AL37" s="651"/>
      <c r="AM37" s="651"/>
      <c r="AN37" s="651"/>
      <c r="AO37" s="651"/>
      <c r="AP37" s="651"/>
      <c r="AQ37" s="651"/>
      <c r="AR37" s="651"/>
      <c r="AS37" s="652"/>
      <c r="AT37" s="339">
        <v>2181</v>
      </c>
      <c r="AU37" s="297"/>
      <c r="AV37" s="297"/>
      <c r="AW37" s="352"/>
      <c r="AX37" s="339"/>
      <c r="AY37" s="297"/>
      <c r="AZ37" s="297"/>
      <c r="BA37" s="297"/>
      <c r="BB37" s="297"/>
      <c r="BC37" s="297"/>
      <c r="BD37" s="297"/>
      <c r="BE37" s="297"/>
      <c r="BF37" s="352"/>
      <c r="BG37" s="355"/>
      <c r="BH37" s="348"/>
      <c r="BI37" s="348"/>
      <c r="BJ37" s="348"/>
      <c r="BK37" s="348"/>
      <c r="BL37" s="348"/>
      <c r="BM37" s="348"/>
      <c r="BN37" s="348"/>
      <c r="BO37" s="348"/>
      <c r="BP37" s="348"/>
      <c r="BQ37" s="356"/>
    </row>
    <row r="38" spans="2:69" s="36" customFormat="1" ht="27.75" customHeight="1">
      <c r="B38" s="650" t="s">
        <v>303</v>
      </c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1"/>
      <c r="AJ38" s="651"/>
      <c r="AK38" s="651"/>
      <c r="AL38" s="651"/>
      <c r="AM38" s="651"/>
      <c r="AN38" s="651"/>
      <c r="AO38" s="651"/>
      <c r="AP38" s="651"/>
      <c r="AQ38" s="651"/>
      <c r="AR38" s="651"/>
      <c r="AS38" s="652"/>
      <c r="AT38" s="339">
        <v>2182</v>
      </c>
      <c r="AU38" s="297"/>
      <c r="AV38" s="297"/>
      <c r="AW38" s="352"/>
      <c r="AX38" s="339"/>
      <c r="AY38" s="297"/>
      <c r="AZ38" s="297"/>
      <c r="BA38" s="297"/>
      <c r="BB38" s="297"/>
      <c r="BC38" s="297"/>
      <c r="BD38" s="297"/>
      <c r="BE38" s="297"/>
      <c r="BF38" s="352"/>
      <c r="BG38" s="355"/>
      <c r="BH38" s="348"/>
      <c r="BI38" s="348"/>
      <c r="BJ38" s="348"/>
      <c r="BK38" s="348"/>
      <c r="BL38" s="348"/>
      <c r="BM38" s="348"/>
      <c r="BN38" s="348"/>
      <c r="BO38" s="348"/>
      <c r="BP38" s="348"/>
      <c r="BQ38" s="356"/>
    </row>
    <row r="39" spans="2:69" s="36" customFormat="1" ht="19.5" customHeight="1">
      <c r="B39" s="313" t="s">
        <v>304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5"/>
      <c r="AT39" s="316">
        <v>2190</v>
      </c>
      <c r="AU39" s="317"/>
      <c r="AV39" s="317"/>
      <c r="AW39" s="318"/>
      <c r="AX39" s="322">
        <f>IF((AX24-AY26+AX31+AY27+AY28-AY34-AY35-AY36)&gt;0,AX24-AY26+AX31+AY27+AY28-AY34-AY35-AY36,0)</f>
        <v>245</v>
      </c>
      <c r="AY39" s="323"/>
      <c r="AZ39" s="323"/>
      <c r="BA39" s="323"/>
      <c r="BB39" s="323"/>
      <c r="BC39" s="323"/>
      <c r="BD39" s="323"/>
      <c r="BE39" s="323"/>
      <c r="BF39" s="324"/>
      <c r="BG39" s="328">
        <f>IF((BG24+BG31+BH27+BH28-BH34-BH35-BH36)&gt;0,BG24+BG31+BH27+BH28-BH34-BH35-BH36,0)</f>
        <v>0</v>
      </c>
      <c r="BH39" s="329"/>
      <c r="BI39" s="329"/>
      <c r="BJ39" s="329"/>
      <c r="BK39" s="329"/>
      <c r="BL39" s="329"/>
      <c r="BM39" s="329"/>
      <c r="BN39" s="329"/>
      <c r="BO39" s="329"/>
      <c r="BP39" s="329"/>
      <c r="BQ39" s="330"/>
    </row>
    <row r="40" spans="2:69" s="36" customFormat="1" ht="19.5" customHeight="1">
      <c r="B40" s="334" t="s">
        <v>290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6"/>
      <c r="AT40" s="319"/>
      <c r="AU40" s="320"/>
      <c r="AV40" s="320"/>
      <c r="AW40" s="321"/>
      <c r="AX40" s="325"/>
      <c r="AY40" s="326"/>
      <c r="AZ40" s="326"/>
      <c r="BA40" s="326"/>
      <c r="BB40" s="326"/>
      <c r="BC40" s="326"/>
      <c r="BD40" s="326"/>
      <c r="BE40" s="326"/>
      <c r="BF40" s="327"/>
      <c r="BG40" s="331"/>
      <c r="BH40" s="332"/>
      <c r="BI40" s="332"/>
      <c r="BJ40" s="332"/>
      <c r="BK40" s="332"/>
      <c r="BL40" s="332"/>
      <c r="BM40" s="332"/>
      <c r="BN40" s="332"/>
      <c r="BO40" s="332"/>
      <c r="BP40" s="332"/>
      <c r="BQ40" s="333"/>
    </row>
    <row r="41" spans="2:69" s="36" customFormat="1" ht="19.5" customHeight="1">
      <c r="B41" s="311" t="s">
        <v>291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294">
        <v>2195</v>
      </c>
      <c r="AU41" s="294"/>
      <c r="AV41" s="294"/>
      <c r="AW41" s="294"/>
      <c r="AX41" s="80" t="s">
        <v>89</v>
      </c>
      <c r="AY41" s="310">
        <f>IF((AX24-AY26+AX31+AY27+AY28-AY34-AY35-AY36)&lt;0,-AX24+AY26-AX31-AY27-AY28+AY34+AY35+AY36,0)</f>
        <v>0</v>
      </c>
      <c r="AZ41" s="310"/>
      <c r="BA41" s="310"/>
      <c r="BB41" s="310"/>
      <c r="BC41" s="310"/>
      <c r="BD41" s="310"/>
      <c r="BE41" s="310"/>
      <c r="BF41" s="81" t="s">
        <v>88</v>
      </c>
      <c r="BG41" s="64" t="s">
        <v>89</v>
      </c>
      <c r="BH41" s="312">
        <f>IF((BG24-BH26+BG31+BH27+BH28-BH34-BH35-BH36)&lt;0,-BG24+BH26-BG31-BH27-BH28+BH34+BH35+BH36,0)</f>
        <v>167</v>
      </c>
      <c r="BI41" s="312"/>
      <c r="BJ41" s="312"/>
      <c r="BK41" s="312"/>
      <c r="BL41" s="312"/>
      <c r="BM41" s="312"/>
      <c r="BN41" s="312"/>
      <c r="BO41" s="312"/>
      <c r="BP41" s="312"/>
      <c r="BQ41" s="65" t="s">
        <v>88</v>
      </c>
    </row>
    <row r="42" spans="2:69" s="36" customFormat="1" ht="19.5" customHeight="1">
      <c r="B42" s="305" t="s">
        <v>305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294">
        <v>2200</v>
      </c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</row>
    <row r="43" spans="2:69" s="36" customFormat="1" ht="19.5" customHeight="1">
      <c r="B43" s="305" t="s">
        <v>306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294">
        <v>2220</v>
      </c>
      <c r="AU43" s="294"/>
      <c r="AV43" s="294"/>
      <c r="AW43" s="294"/>
      <c r="AX43" s="649">
        <f>'[1]корректив'!E97</f>
        <v>0</v>
      </c>
      <c r="AY43" s="294"/>
      <c r="AZ43" s="294"/>
      <c r="BA43" s="294"/>
      <c r="BB43" s="294"/>
      <c r="BC43" s="294"/>
      <c r="BD43" s="294"/>
      <c r="BE43" s="294"/>
      <c r="BF43" s="294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</row>
    <row r="44" spans="2:69" s="36" customFormat="1" ht="19.5" customHeight="1">
      <c r="B44" s="305" t="s">
        <v>307</v>
      </c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294">
        <v>2240</v>
      </c>
      <c r="AU44" s="294"/>
      <c r="AV44" s="294"/>
      <c r="AW44" s="294"/>
      <c r="AX44" s="649">
        <f>'[1]корректив'!E101</f>
        <v>0</v>
      </c>
      <c r="AY44" s="294"/>
      <c r="AZ44" s="294"/>
      <c r="BA44" s="294"/>
      <c r="BB44" s="294"/>
      <c r="BC44" s="294"/>
      <c r="BD44" s="294"/>
      <c r="BE44" s="294"/>
      <c r="BF44" s="294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</row>
    <row r="45" spans="2:69" s="36" customFormat="1" ht="19.5" customHeight="1">
      <c r="B45" s="349" t="s">
        <v>308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1"/>
      <c r="AT45" s="339">
        <v>2241</v>
      </c>
      <c r="AU45" s="297"/>
      <c r="AV45" s="297"/>
      <c r="AW45" s="352"/>
      <c r="AX45" s="339"/>
      <c r="AY45" s="297"/>
      <c r="AZ45" s="297"/>
      <c r="BA45" s="297"/>
      <c r="BB45" s="297"/>
      <c r="BC45" s="297"/>
      <c r="BD45" s="297"/>
      <c r="BE45" s="297"/>
      <c r="BF45" s="352"/>
      <c r="BG45" s="353"/>
      <c r="BH45" s="338"/>
      <c r="BI45" s="338"/>
      <c r="BJ45" s="338"/>
      <c r="BK45" s="338"/>
      <c r="BL45" s="338"/>
      <c r="BM45" s="338"/>
      <c r="BN45" s="338"/>
      <c r="BO45" s="338"/>
      <c r="BP45" s="338"/>
      <c r="BQ45" s="354"/>
    </row>
    <row r="46" spans="2:69" s="36" customFormat="1" ht="19.5" customHeight="1">
      <c r="B46" s="305" t="s">
        <v>309</v>
      </c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294">
        <v>2250</v>
      </c>
      <c r="AU46" s="294"/>
      <c r="AV46" s="294"/>
      <c r="AW46" s="294"/>
      <c r="AX46" s="62" t="s">
        <v>89</v>
      </c>
      <c r="AY46" s="653">
        <f>'[1]корректив'!E102</f>
        <v>0</v>
      </c>
      <c r="AZ46" s="297"/>
      <c r="BA46" s="297"/>
      <c r="BB46" s="297"/>
      <c r="BC46" s="297"/>
      <c r="BD46" s="297"/>
      <c r="BE46" s="297"/>
      <c r="BF46" s="63" t="s">
        <v>88</v>
      </c>
      <c r="BG46" s="66" t="s">
        <v>89</v>
      </c>
      <c r="BH46" s="348"/>
      <c r="BI46" s="348"/>
      <c r="BJ46" s="348"/>
      <c r="BK46" s="348"/>
      <c r="BL46" s="348"/>
      <c r="BM46" s="348"/>
      <c r="BN46" s="348"/>
      <c r="BO46" s="348"/>
      <c r="BP46" s="348"/>
      <c r="BQ46" s="67" t="s">
        <v>88</v>
      </c>
    </row>
    <row r="47" spans="2:69" s="36" customFormat="1" ht="19.5" customHeight="1">
      <c r="B47" s="305" t="s">
        <v>310</v>
      </c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294">
        <v>2255</v>
      </c>
      <c r="AU47" s="294"/>
      <c r="AV47" s="294"/>
      <c r="AW47" s="294"/>
      <c r="AX47" s="62" t="s">
        <v>89</v>
      </c>
      <c r="AY47" s="297"/>
      <c r="AZ47" s="297"/>
      <c r="BA47" s="297"/>
      <c r="BB47" s="297"/>
      <c r="BC47" s="297"/>
      <c r="BD47" s="297"/>
      <c r="BE47" s="297"/>
      <c r="BF47" s="63" t="s">
        <v>88</v>
      </c>
      <c r="BG47" s="66" t="s">
        <v>89</v>
      </c>
      <c r="BH47" s="348"/>
      <c r="BI47" s="348"/>
      <c r="BJ47" s="348"/>
      <c r="BK47" s="348"/>
      <c r="BL47" s="348"/>
      <c r="BM47" s="348"/>
      <c r="BN47" s="348"/>
      <c r="BO47" s="348"/>
      <c r="BP47" s="348"/>
      <c r="BQ47" s="67" t="s">
        <v>88</v>
      </c>
    </row>
    <row r="48" spans="2:69" s="36" customFormat="1" ht="19.5" customHeight="1">
      <c r="B48" s="347" t="s">
        <v>311</v>
      </c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294">
        <v>2270</v>
      </c>
      <c r="AU48" s="294"/>
      <c r="AV48" s="294"/>
      <c r="AW48" s="294"/>
      <c r="AX48" s="62" t="s">
        <v>89</v>
      </c>
      <c r="AY48" s="653">
        <f>'[1]корректив'!E106</f>
        <v>0</v>
      </c>
      <c r="AZ48" s="297"/>
      <c r="BA48" s="297"/>
      <c r="BB48" s="297"/>
      <c r="BC48" s="297"/>
      <c r="BD48" s="297"/>
      <c r="BE48" s="297"/>
      <c r="BF48" s="63" t="s">
        <v>88</v>
      </c>
      <c r="BG48" s="66" t="s">
        <v>89</v>
      </c>
      <c r="BH48" s="348"/>
      <c r="BI48" s="348"/>
      <c r="BJ48" s="348"/>
      <c r="BK48" s="348"/>
      <c r="BL48" s="348"/>
      <c r="BM48" s="348"/>
      <c r="BN48" s="348"/>
      <c r="BO48" s="348"/>
      <c r="BP48" s="348"/>
      <c r="BQ48" s="67" t="s">
        <v>88</v>
      </c>
    </row>
    <row r="49" spans="1:70" s="84" customFormat="1" ht="19.5" customHeight="1">
      <c r="A49" s="56"/>
      <c r="B49" s="340" t="s">
        <v>312</v>
      </c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2"/>
      <c r="AT49" s="343">
        <v>2275</v>
      </c>
      <c r="AU49" s="344"/>
      <c r="AV49" s="344"/>
      <c r="AW49" s="345"/>
      <c r="AX49" s="82"/>
      <c r="AY49" s="346"/>
      <c r="AZ49" s="346"/>
      <c r="BA49" s="346"/>
      <c r="BB49" s="346"/>
      <c r="BC49" s="346"/>
      <c r="BD49" s="346"/>
      <c r="BE49" s="346"/>
      <c r="BF49" s="83"/>
      <c r="BG49" s="82"/>
      <c r="BH49" s="346"/>
      <c r="BI49" s="346"/>
      <c r="BJ49" s="346"/>
      <c r="BK49" s="346"/>
      <c r="BL49" s="346"/>
      <c r="BM49" s="346"/>
      <c r="BN49" s="346"/>
      <c r="BO49" s="346"/>
      <c r="BP49" s="346"/>
      <c r="BQ49" s="83"/>
      <c r="BR49" s="56"/>
    </row>
    <row r="50" spans="2:69" s="36" customFormat="1" ht="19.5" customHeight="1">
      <c r="B50" s="313" t="s">
        <v>313</v>
      </c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5"/>
      <c r="AT50" s="316">
        <v>2290</v>
      </c>
      <c r="AU50" s="317"/>
      <c r="AV50" s="317"/>
      <c r="AW50" s="318"/>
      <c r="AX50" s="322">
        <f>IF((AX39-AY41+AX42+AX43+AX44-AY46-AY47-AY48+AY49)&gt;0,AX39-AY41+AX42+AX43+AX44-AY46-AY47-AY48+AY49,0)</f>
        <v>245</v>
      </c>
      <c r="AY50" s="323"/>
      <c r="AZ50" s="323"/>
      <c r="BA50" s="323"/>
      <c r="BB50" s="323"/>
      <c r="BC50" s="323"/>
      <c r="BD50" s="323"/>
      <c r="BE50" s="323"/>
      <c r="BF50" s="324"/>
      <c r="BG50" s="328">
        <f>IF((BG39-BH41+BG42+BG43+BG44-BH46-BH47-BH48+BH49)&gt;0,BG39-BH41+BG42+BG43+BG44-BH46-BH47-BH48+BH49,0)</f>
        <v>0</v>
      </c>
      <c r="BH50" s="329"/>
      <c r="BI50" s="329"/>
      <c r="BJ50" s="329"/>
      <c r="BK50" s="329"/>
      <c r="BL50" s="329"/>
      <c r="BM50" s="329"/>
      <c r="BN50" s="329"/>
      <c r="BO50" s="329"/>
      <c r="BP50" s="329"/>
      <c r="BQ50" s="330"/>
    </row>
    <row r="51" spans="2:69" s="36" customFormat="1" ht="19.5" customHeight="1">
      <c r="B51" s="334" t="s">
        <v>290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6"/>
      <c r="AT51" s="319"/>
      <c r="AU51" s="320"/>
      <c r="AV51" s="320"/>
      <c r="AW51" s="321"/>
      <c r="AX51" s="325"/>
      <c r="AY51" s="326"/>
      <c r="AZ51" s="326"/>
      <c r="BA51" s="326"/>
      <c r="BB51" s="326"/>
      <c r="BC51" s="326"/>
      <c r="BD51" s="326"/>
      <c r="BE51" s="326"/>
      <c r="BF51" s="327"/>
      <c r="BG51" s="331"/>
      <c r="BH51" s="332"/>
      <c r="BI51" s="332"/>
      <c r="BJ51" s="332"/>
      <c r="BK51" s="332"/>
      <c r="BL51" s="332"/>
      <c r="BM51" s="332"/>
      <c r="BN51" s="332"/>
      <c r="BO51" s="332"/>
      <c r="BP51" s="332"/>
      <c r="BQ51" s="333"/>
    </row>
    <row r="52" spans="2:69" s="36" customFormat="1" ht="19.5" customHeight="1">
      <c r="B52" s="311" t="s">
        <v>291</v>
      </c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294">
        <v>2295</v>
      </c>
      <c r="AU52" s="294"/>
      <c r="AV52" s="294"/>
      <c r="AW52" s="294"/>
      <c r="AX52" s="70" t="s">
        <v>89</v>
      </c>
      <c r="AY52" s="323">
        <f>IF((AX39-AY41+AX42+AX43+AX44-AY46-AY47-AY48+AY49)&lt;0,-AX39+AY41-AX42-AX43-AX44+AY46+AY47+AY48-AY49,0)</f>
        <v>0</v>
      </c>
      <c r="AZ52" s="323"/>
      <c r="BA52" s="323"/>
      <c r="BB52" s="323"/>
      <c r="BC52" s="323"/>
      <c r="BD52" s="323"/>
      <c r="BE52" s="323"/>
      <c r="BF52" s="71" t="s">
        <v>88</v>
      </c>
      <c r="BG52" s="64" t="s">
        <v>89</v>
      </c>
      <c r="BH52" s="312">
        <f>IF((BG39-BH41+BG42+BG43+BG44-BH46-BH47-BH48+BH49)&lt;0,-BG39+BH41-BG42-BG43-BG44+BH46+BH47+BH48-BH49,0)</f>
        <v>167</v>
      </c>
      <c r="BI52" s="312"/>
      <c r="BJ52" s="312"/>
      <c r="BK52" s="312"/>
      <c r="BL52" s="312"/>
      <c r="BM52" s="312"/>
      <c r="BN52" s="312"/>
      <c r="BO52" s="312"/>
      <c r="BP52" s="312"/>
      <c r="BQ52" s="65" t="s">
        <v>88</v>
      </c>
    </row>
    <row r="53" spans="2:69" s="36" customFormat="1" ht="19.5" customHeight="1">
      <c r="B53" s="305" t="s">
        <v>314</v>
      </c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294">
        <v>2300</v>
      </c>
      <c r="AU53" s="294"/>
      <c r="AV53" s="294"/>
      <c r="AW53" s="339"/>
      <c r="AX53" s="68"/>
      <c r="AY53" s="338">
        <v>-45</v>
      </c>
      <c r="AZ53" s="338"/>
      <c r="BA53" s="338"/>
      <c r="BB53" s="338"/>
      <c r="BC53" s="338"/>
      <c r="BD53" s="338"/>
      <c r="BE53" s="338"/>
      <c r="BF53" s="67"/>
      <c r="BG53" s="68"/>
      <c r="BH53" s="338"/>
      <c r="BI53" s="338"/>
      <c r="BJ53" s="338"/>
      <c r="BK53" s="338"/>
      <c r="BL53" s="338"/>
      <c r="BM53" s="338"/>
      <c r="BN53" s="338"/>
      <c r="BO53" s="338"/>
      <c r="BP53" s="338"/>
      <c r="BQ53" s="69"/>
    </row>
    <row r="54" spans="2:69" s="36" customFormat="1" ht="28.5" customHeight="1">
      <c r="B54" s="337" t="s">
        <v>315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294">
        <v>2305</v>
      </c>
      <c r="AU54" s="294"/>
      <c r="AV54" s="294"/>
      <c r="AW54" s="294"/>
      <c r="AX54" s="85"/>
      <c r="AY54" s="338"/>
      <c r="AZ54" s="338"/>
      <c r="BA54" s="338"/>
      <c r="BB54" s="338"/>
      <c r="BC54" s="338"/>
      <c r="BD54" s="338"/>
      <c r="BE54" s="338"/>
      <c r="BF54" s="85"/>
      <c r="BG54" s="68"/>
      <c r="BH54" s="338"/>
      <c r="BI54" s="338"/>
      <c r="BJ54" s="338"/>
      <c r="BK54" s="338"/>
      <c r="BL54" s="338"/>
      <c r="BM54" s="338"/>
      <c r="BN54" s="338"/>
      <c r="BO54" s="338"/>
      <c r="BP54" s="338"/>
      <c r="BQ54" s="69"/>
    </row>
    <row r="55" spans="2:69" s="36" customFormat="1" ht="19.5" customHeight="1">
      <c r="B55" s="313" t="s">
        <v>316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5"/>
      <c r="AT55" s="316">
        <v>2350</v>
      </c>
      <c r="AU55" s="317"/>
      <c r="AV55" s="317"/>
      <c r="AW55" s="318"/>
      <c r="AX55" s="322">
        <f>IF((AX50-AY52+AY53+AY54)&gt;0,AX50-AY52+AY53+AY54,0)</f>
        <v>200</v>
      </c>
      <c r="AY55" s="323"/>
      <c r="AZ55" s="323"/>
      <c r="BA55" s="323"/>
      <c r="BB55" s="323"/>
      <c r="BC55" s="323"/>
      <c r="BD55" s="323"/>
      <c r="BE55" s="323"/>
      <c r="BF55" s="324"/>
      <c r="BG55" s="328">
        <f>IF((BG50-BH52+BH53+BH54)&gt;0,BG50-BH52+BH53+BH54,0)</f>
        <v>0</v>
      </c>
      <c r="BH55" s="329"/>
      <c r="BI55" s="329"/>
      <c r="BJ55" s="329"/>
      <c r="BK55" s="329"/>
      <c r="BL55" s="329"/>
      <c r="BM55" s="329"/>
      <c r="BN55" s="329"/>
      <c r="BO55" s="329"/>
      <c r="BP55" s="329"/>
      <c r="BQ55" s="330"/>
    </row>
    <row r="56" spans="2:69" s="36" customFormat="1" ht="19.5" customHeight="1">
      <c r="B56" s="334" t="s">
        <v>290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6"/>
      <c r="AT56" s="319"/>
      <c r="AU56" s="320"/>
      <c r="AV56" s="320"/>
      <c r="AW56" s="321"/>
      <c r="AX56" s="325"/>
      <c r="AY56" s="326"/>
      <c r="AZ56" s="326"/>
      <c r="BA56" s="326"/>
      <c r="BB56" s="326"/>
      <c r="BC56" s="326"/>
      <c r="BD56" s="326"/>
      <c r="BE56" s="326"/>
      <c r="BF56" s="327"/>
      <c r="BG56" s="331"/>
      <c r="BH56" s="332"/>
      <c r="BI56" s="332"/>
      <c r="BJ56" s="332"/>
      <c r="BK56" s="332"/>
      <c r="BL56" s="332"/>
      <c r="BM56" s="332"/>
      <c r="BN56" s="332"/>
      <c r="BO56" s="332"/>
      <c r="BP56" s="332"/>
      <c r="BQ56" s="333"/>
    </row>
    <row r="57" spans="2:69" s="36" customFormat="1" ht="19.5" customHeight="1">
      <c r="B57" s="311" t="s">
        <v>291</v>
      </c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1"/>
      <c r="AR57" s="311"/>
      <c r="AS57" s="311"/>
      <c r="AT57" s="294">
        <v>2355</v>
      </c>
      <c r="AU57" s="294"/>
      <c r="AV57" s="294"/>
      <c r="AW57" s="294"/>
      <c r="AX57" s="80" t="s">
        <v>89</v>
      </c>
      <c r="AY57" s="310">
        <f>IF((AX50-AY52+AY53+AY54)&lt;0,ABS(AX50-AY52+AY53+AY54),0)</f>
        <v>0</v>
      </c>
      <c r="AZ57" s="310"/>
      <c r="BA57" s="310"/>
      <c r="BB57" s="310"/>
      <c r="BC57" s="310"/>
      <c r="BD57" s="310"/>
      <c r="BE57" s="310"/>
      <c r="BF57" s="81" t="s">
        <v>88</v>
      </c>
      <c r="BG57" s="64" t="s">
        <v>89</v>
      </c>
      <c r="BH57" s="312">
        <f>IF((BG50-BH52+BH53+BH54)&lt;0,ABS(BG50-BH52+BH53+BH54),0)</f>
        <v>167</v>
      </c>
      <c r="BI57" s="312"/>
      <c r="BJ57" s="312"/>
      <c r="BK57" s="312"/>
      <c r="BL57" s="312"/>
      <c r="BM57" s="312"/>
      <c r="BN57" s="312"/>
      <c r="BO57" s="312"/>
      <c r="BP57" s="312"/>
      <c r="BQ57" s="65" t="s">
        <v>88</v>
      </c>
    </row>
    <row r="58" ht="6" customHeight="1"/>
    <row r="59" spans="2:69" s="36" customFormat="1" ht="15.75">
      <c r="B59" s="298" t="s">
        <v>317</v>
      </c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298"/>
      <c r="BO59" s="298"/>
      <c r="BP59" s="298"/>
      <c r="BQ59" s="298"/>
    </row>
    <row r="60" s="36" customFormat="1" ht="9" customHeight="1"/>
    <row r="61" spans="2:69" s="36" customFormat="1" ht="63" customHeight="1">
      <c r="B61" s="306" t="s">
        <v>206</v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306"/>
      <c r="AS61" s="306"/>
      <c r="AT61" s="306" t="s">
        <v>21</v>
      </c>
      <c r="AU61" s="306"/>
      <c r="AV61" s="306"/>
      <c r="AW61" s="306"/>
      <c r="AX61" s="306" t="s">
        <v>207</v>
      </c>
      <c r="AY61" s="306"/>
      <c r="AZ61" s="306"/>
      <c r="BA61" s="306"/>
      <c r="BB61" s="306"/>
      <c r="BC61" s="306"/>
      <c r="BD61" s="306"/>
      <c r="BE61" s="306"/>
      <c r="BF61" s="306"/>
      <c r="BG61" s="306" t="s">
        <v>208</v>
      </c>
      <c r="BH61" s="306"/>
      <c r="BI61" s="306"/>
      <c r="BJ61" s="306"/>
      <c r="BK61" s="306"/>
      <c r="BL61" s="306"/>
      <c r="BM61" s="306"/>
      <c r="BN61" s="306"/>
      <c r="BO61" s="306"/>
      <c r="BP61" s="306"/>
      <c r="BQ61" s="306"/>
    </row>
    <row r="62" spans="2:69" s="36" customFormat="1" ht="19.5" customHeight="1">
      <c r="B62" s="306">
        <v>1</v>
      </c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>
        <v>2</v>
      </c>
      <c r="AU62" s="306"/>
      <c r="AV62" s="306"/>
      <c r="AW62" s="306"/>
      <c r="AX62" s="306">
        <v>3</v>
      </c>
      <c r="AY62" s="306"/>
      <c r="AZ62" s="306"/>
      <c r="BA62" s="306"/>
      <c r="BB62" s="306"/>
      <c r="BC62" s="306"/>
      <c r="BD62" s="306"/>
      <c r="BE62" s="306"/>
      <c r="BF62" s="306"/>
      <c r="BG62" s="306">
        <v>4</v>
      </c>
      <c r="BH62" s="306"/>
      <c r="BI62" s="306"/>
      <c r="BJ62" s="306"/>
      <c r="BK62" s="306"/>
      <c r="BL62" s="306"/>
      <c r="BM62" s="306"/>
      <c r="BN62" s="306"/>
      <c r="BO62" s="306"/>
      <c r="BP62" s="306"/>
      <c r="BQ62" s="306"/>
    </row>
    <row r="63" spans="2:69" s="36" customFormat="1" ht="19.5" customHeight="1">
      <c r="B63" s="305" t="s">
        <v>318</v>
      </c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294">
        <v>2400</v>
      </c>
      <c r="AU63" s="294"/>
      <c r="AV63" s="294"/>
      <c r="AW63" s="294"/>
      <c r="AX63" s="86"/>
      <c r="AY63" s="297"/>
      <c r="AZ63" s="297"/>
      <c r="BA63" s="297"/>
      <c r="BB63" s="297"/>
      <c r="BC63" s="297"/>
      <c r="BD63" s="297"/>
      <c r="BE63" s="297"/>
      <c r="BF63" s="63"/>
      <c r="BG63" s="62"/>
      <c r="BH63" s="297"/>
      <c r="BI63" s="297"/>
      <c r="BJ63" s="297"/>
      <c r="BK63" s="297"/>
      <c r="BL63" s="297"/>
      <c r="BM63" s="297"/>
      <c r="BN63" s="297"/>
      <c r="BO63" s="297"/>
      <c r="BP63" s="297"/>
      <c r="BQ63" s="87"/>
    </row>
    <row r="64" spans="2:69" s="36" customFormat="1" ht="19.5" customHeight="1">
      <c r="B64" s="305" t="s">
        <v>319</v>
      </c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294">
        <v>2405</v>
      </c>
      <c r="AU64" s="294"/>
      <c r="AV64" s="294"/>
      <c r="AW64" s="294"/>
      <c r="AX64" s="86"/>
      <c r="AY64" s="297"/>
      <c r="AZ64" s="297"/>
      <c r="BA64" s="297"/>
      <c r="BB64" s="297"/>
      <c r="BC64" s="297"/>
      <c r="BD64" s="297"/>
      <c r="BE64" s="297"/>
      <c r="BF64" s="63"/>
      <c r="BG64" s="62"/>
      <c r="BH64" s="297"/>
      <c r="BI64" s="297"/>
      <c r="BJ64" s="297"/>
      <c r="BK64" s="297"/>
      <c r="BL64" s="297"/>
      <c r="BM64" s="297"/>
      <c r="BN64" s="297"/>
      <c r="BO64" s="297"/>
      <c r="BP64" s="297"/>
      <c r="BQ64" s="87"/>
    </row>
    <row r="65" spans="2:69" s="36" customFormat="1" ht="19.5" customHeight="1">
      <c r="B65" s="305" t="s">
        <v>144</v>
      </c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294">
        <v>2410</v>
      </c>
      <c r="AU65" s="294"/>
      <c r="AV65" s="294"/>
      <c r="AW65" s="294"/>
      <c r="AX65" s="86"/>
      <c r="AY65" s="297"/>
      <c r="AZ65" s="297"/>
      <c r="BA65" s="297"/>
      <c r="BB65" s="297"/>
      <c r="BC65" s="297"/>
      <c r="BD65" s="297"/>
      <c r="BE65" s="297"/>
      <c r="BF65" s="63"/>
      <c r="BG65" s="62"/>
      <c r="BH65" s="297"/>
      <c r="BI65" s="297"/>
      <c r="BJ65" s="297"/>
      <c r="BK65" s="297"/>
      <c r="BL65" s="297"/>
      <c r="BM65" s="297"/>
      <c r="BN65" s="297"/>
      <c r="BO65" s="297"/>
      <c r="BP65" s="297"/>
      <c r="BQ65" s="87"/>
    </row>
    <row r="66" spans="2:69" s="36" customFormat="1" ht="29.25" customHeight="1">
      <c r="B66" s="305" t="s">
        <v>320</v>
      </c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294">
        <v>2415</v>
      </c>
      <c r="AU66" s="294"/>
      <c r="AV66" s="294"/>
      <c r="AW66" s="294"/>
      <c r="AX66" s="86"/>
      <c r="AY66" s="297"/>
      <c r="AZ66" s="297"/>
      <c r="BA66" s="297"/>
      <c r="BB66" s="297"/>
      <c r="BC66" s="297"/>
      <c r="BD66" s="297"/>
      <c r="BE66" s="297"/>
      <c r="BF66" s="63"/>
      <c r="BG66" s="62"/>
      <c r="BH66" s="297"/>
      <c r="BI66" s="297"/>
      <c r="BJ66" s="297"/>
      <c r="BK66" s="297"/>
      <c r="BL66" s="297"/>
      <c r="BM66" s="297"/>
      <c r="BN66" s="297"/>
      <c r="BO66" s="297"/>
      <c r="BP66" s="297"/>
      <c r="BQ66" s="87"/>
    </row>
    <row r="67" spans="2:69" s="36" customFormat="1" ht="19.5" customHeight="1">
      <c r="B67" s="305" t="s">
        <v>321</v>
      </c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294">
        <v>2445</v>
      </c>
      <c r="AU67" s="294"/>
      <c r="AV67" s="294"/>
      <c r="AW67" s="294"/>
      <c r="AX67" s="86"/>
      <c r="AY67" s="297"/>
      <c r="AZ67" s="297"/>
      <c r="BA67" s="297"/>
      <c r="BB67" s="297"/>
      <c r="BC67" s="297"/>
      <c r="BD67" s="297"/>
      <c r="BE67" s="297"/>
      <c r="BF67" s="63"/>
      <c r="BG67" s="62"/>
      <c r="BH67" s="297"/>
      <c r="BI67" s="297"/>
      <c r="BJ67" s="297"/>
      <c r="BK67" s="297"/>
      <c r="BL67" s="297"/>
      <c r="BM67" s="297"/>
      <c r="BN67" s="297"/>
      <c r="BO67" s="297"/>
      <c r="BP67" s="297"/>
      <c r="BQ67" s="87"/>
    </row>
    <row r="68" spans="2:69" s="36" customFormat="1" ht="19.5" customHeight="1">
      <c r="B68" s="299" t="s">
        <v>322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309">
        <v>2450</v>
      </c>
      <c r="AU68" s="309"/>
      <c r="AV68" s="309"/>
      <c r="AW68" s="309"/>
      <c r="AX68" s="88"/>
      <c r="AY68" s="310">
        <f>SUM(AY63:BE67)</f>
        <v>0</v>
      </c>
      <c r="AZ68" s="310"/>
      <c r="BA68" s="310"/>
      <c r="BB68" s="310"/>
      <c r="BC68" s="310"/>
      <c r="BD68" s="310"/>
      <c r="BE68" s="310"/>
      <c r="BF68" s="81"/>
      <c r="BG68" s="80"/>
      <c r="BH68" s="310">
        <f>SUM(BG63:BQ67)</f>
        <v>0</v>
      </c>
      <c r="BI68" s="310"/>
      <c r="BJ68" s="310"/>
      <c r="BK68" s="310"/>
      <c r="BL68" s="310"/>
      <c r="BM68" s="310"/>
      <c r="BN68" s="310"/>
      <c r="BO68" s="310"/>
      <c r="BP68" s="310"/>
      <c r="BQ68" s="89"/>
    </row>
    <row r="69" spans="2:69" s="36" customFormat="1" ht="27.75" customHeight="1">
      <c r="B69" s="305" t="s">
        <v>323</v>
      </c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294">
        <v>2455</v>
      </c>
      <c r="AU69" s="294"/>
      <c r="AV69" s="294"/>
      <c r="AW69" s="294"/>
      <c r="AX69" s="86"/>
      <c r="AY69" s="297"/>
      <c r="AZ69" s="297"/>
      <c r="BA69" s="297"/>
      <c r="BB69" s="297"/>
      <c r="BC69" s="297"/>
      <c r="BD69" s="297"/>
      <c r="BE69" s="297"/>
      <c r="BF69" s="63"/>
      <c r="BG69" s="62"/>
      <c r="BH69" s="297"/>
      <c r="BI69" s="297"/>
      <c r="BJ69" s="297"/>
      <c r="BK69" s="297"/>
      <c r="BL69" s="297"/>
      <c r="BM69" s="297"/>
      <c r="BN69" s="297"/>
      <c r="BO69" s="297"/>
      <c r="BP69" s="297"/>
      <c r="BQ69" s="87"/>
    </row>
    <row r="70" spans="2:69" s="36" customFormat="1" ht="19.5" customHeight="1">
      <c r="B70" s="299" t="s">
        <v>324</v>
      </c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309">
        <v>2460</v>
      </c>
      <c r="AU70" s="309"/>
      <c r="AV70" s="309"/>
      <c r="AW70" s="309"/>
      <c r="AX70" s="88"/>
      <c r="AY70" s="310">
        <f>AY68+AY69</f>
        <v>0</v>
      </c>
      <c r="AZ70" s="310"/>
      <c r="BA70" s="310"/>
      <c r="BB70" s="310"/>
      <c r="BC70" s="310"/>
      <c r="BD70" s="310"/>
      <c r="BE70" s="310"/>
      <c r="BF70" s="81"/>
      <c r="BG70" s="80"/>
      <c r="BH70" s="310">
        <f>BH68+BH69</f>
        <v>0</v>
      </c>
      <c r="BI70" s="310"/>
      <c r="BJ70" s="310"/>
      <c r="BK70" s="310"/>
      <c r="BL70" s="310"/>
      <c r="BM70" s="310"/>
      <c r="BN70" s="310"/>
      <c r="BO70" s="310"/>
      <c r="BP70" s="310"/>
      <c r="BQ70" s="89"/>
    </row>
    <row r="71" spans="2:69" s="36" customFormat="1" ht="19.5" customHeight="1">
      <c r="B71" s="299" t="s">
        <v>325</v>
      </c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309">
        <v>2465</v>
      </c>
      <c r="AU71" s="309"/>
      <c r="AV71" s="309"/>
      <c r="AW71" s="309"/>
      <c r="AX71" s="88"/>
      <c r="AY71" s="310">
        <f>AY70+AX55-AY57</f>
        <v>200</v>
      </c>
      <c r="AZ71" s="310"/>
      <c r="BA71" s="310"/>
      <c r="BB71" s="310"/>
      <c r="BC71" s="310"/>
      <c r="BD71" s="310"/>
      <c r="BE71" s="310"/>
      <c r="BF71" s="81"/>
      <c r="BG71" s="80"/>
      <c r="BH71" s="310">
        <f>BH70+BG55-BH57</f>
        <v>-167</v>
      </c>
      <c r="BI71" s="310"/>
      <c r="BJ71" s="310"/>
      <c r="BK71" s="310"/>
      <c r="BL71" s="310"/>
      <c r="BM71" s="310"/>
      <c r="BN71" s="310"/>
      <c r="BO71" s="310"/>
      <c r="BP71" s="310"/>
      <c r="BQ71" s="89"/>
    </row>
    <row r="72" s="36" customFormat="1" ht="9.75" customHeight="1"/>
    <row r="73" spans="2:69" s="36" customFormat="1" ht="15.75">
      <c r="B73" s="298" t="s">
        <v>326</v>
      </c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  <c r="AU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</row>
    <row r="74" s="36" customFormat="1" ht="6.75" customHeight="1"/>
    <row r="75" spans="2:69" s="36" customFormat="1" ht="64.5" customHeight="1">
      <c r="B75" s="306" t="s">
        <v>327</v>
      </c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306"/>
      <c r="AQ75" s="306"/>
      <c r="AR75" s="306"/>
      <c r="AS75" s="306"/>
      <c r="AT75" s="306" t="s">
        <v>21</v>
      </c>
      <c r="AU75" s="306"/>
      <c r="AV75" s="306"/>
      <c r="AW75" s="306"/>
      <c r="AX75" s="294" t="s">
        <v>207</v>
      </c>
      <c r="AY75" s="294"/>
      <c r="AZ75" s="294"/>
      <c r="BA75" s="294"/>
      <c r="BB75" s="294"/>
      <c r="BC75" s="294"/>
      <c r="BD75" s="294"/>
      <c r="BE75" s="294"/>
      <c r="BF75" s="294"/>
      <c r="BG75" s="294" t="s">
        <v>208</v>
      </c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</row>
    <row r="76" spans="2:69" s="36" customFormat="1" ht="13.5" customHeight="1">
      <c r="B76" s="306">
        <v>1</v>
      </c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  <c r="AP76" s="306"/>
      <c r="AQ76" s="306"/>
      <c r="AR76" s="306"/>
      <c r="AS76" s="306"/>
      <c r="AT76" s="306">
        <v>2</v>
      </c>
      <c r="AU76" s="306"/>
      <c r="AV76" s="306"/>
      <c r="AW76" s="306"/>
      <c r="AX76" s="294">
        <v>3</v>
      </c>
      <c r="AY76" s="294"/>
      <c r="AZ76" s="294"/>
      <c r="BA76" s="294"/>
      <c r="BB76" s="294"/>
      <c r="BC76" s="294"/>
      <c r="BD76" s="294"/>
      <c r="BE76" s="294"/>
      <c r="BF76" s="294"/>
      <c r="BG76" s="294">
        <v>4</v>
      </c>
      <c r="BH76" s="294"/>
      <c r="BI76" s="294"/>
      <c r="BJ76" s="294"/>
      <c r="BK76" s="294"/>
      <c r="BL76" s="294"/>
      <c r="BM76" s="294"/>
      <c r="BN76" s="294"/>
      <c r="BO76" s="294"/>
      <c r="BP76" s="294"/>
      <c r="BQ76" s="294"/>
    </row>
    <row r="77" spans="2:69" s="36" customFormat="1" ht="19.5" customHeight="1">
      <c r="B77" s="305" t="s">
        <v>328</v>
      </c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  <c r="AR77" s="305"/>
      <c r="AS77" s="305"/>
      <c r="AT77" s="306">
        <v>2500</v>
      </c>
      <c r="AU77" s="306"/>
      <c r="AV77" s="306"/>
      <c r="AW77" s="306"/>
      <c r="AX77" s="307"/>
      <c r="AY77" s="307"/>
      <c r="AZ77" s="307"/>
      <c r="BA77" s="307"/>
      <c r="BB77" s="307"/>
      <c r="BC77" s="307"/>
      <c r="BD77" s="307"/>
      <c r="BE77" s="307"/>
      <c r="BF77" s="307"/>
      <c r="BG77" s="308"/>
      <c r="BH77" s="308"/>
      <c r="BI77" s="308"/>
      <c r="BJ77" s="308"/>
      <c r="BK77" s="308"/>
      <c r="BL77" s="308"/>
      <c r="BM77" s="308"/>
      <c r="BN77" s="308"/>
      <c r="BO77" s="308"/>
      <c r="BP77" s="308"/>
      <c r="BQ77" s="308"/>
    </row>
    <row r="78" spans="2:69" s="36" customFormat="1" ht="19.5" customHeight="1">
      <c r="B78" s="305" t="s">
        <v>329</v>
      </c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  <c r="AR78" s="305"/>
      <c r="AS78" s="305"/>
      <c r="AT78" s="306">
        <v>2505</v>
      </c>
      <c r="AU78" s="306"/>
      <c r="AV78" s="306"/>
      <c r="AW78" s="306"/>
      <c r="AX78" s="307">
        <v>184</v>
      </c>
      <c r="AY78" s="307"/>
      <c r="AZ78" s="307"/>
      <c r="BA78" s="307"/>
      <c r="BB78" s="307"/>
      <c r="BC78" s="307"/>
      <c r="BD78" s="307"/>
      <c r="BE78" s="307"/>
      <c r="BF78" s="307"/>
      <c r="BG78" s="308">
        <v>141</v>
      </c>
      <c r="BH78" s="308"/>
      <c r="BI78" s="308"/>
      <c r="BJ78" s="308"/>
      <c r="BK78" s="308"/>
      <c r="BL78" s="308"/>
      <c r="BM78" s="308"/>
      <c r="BN78" s="308"/>
      <c r="BO78" s="308"/>
      <c r="BP78" s="308"/>
      <c r="BQ78" s="308"/>
    </row>
    <row r="79" spans="2:69" s="36" customFormat="1" ht="19.5" customHeight="1">
      <c r="B79" s="305" t="s">
        <v>330</v>
      </c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  <c r="AR79" s="305"/>
      <c r="AS79" s="305"/>
      <c r="AT79" s="306">
        <v>2510</v>
      </c>
      <c r="AU79" s="306"/>
      <c r="AV79" s="306"/>
      <c r="AW79" s="306"/>
      <c r="AX79" s="307">
        <v>68</v>
      </c>
      <c r="AY79" s="307"/>
      <c r="AZ79" s="307"/>
      <c r="BA79" s="307"/>
      <c r="BB79" s="307"/>
      <c r="BC79" s="307"/>
      <c r="BD79" s="307"/>
      <c r="BE79" s="307"/>
      <c r="BF79" s="307"/>
      <c r="BG79" s="308">
        <v>52</v>
      </c>
      <c r="BH79" s="308"/>
      <c r="BI79" s="308"/>
      <c r="BJ79" s="308"/>
      <c r="BK79" s="308"/>
      <c r="BL79" s="308"/>
      <c r="BM79" s="308"/>
      <c r="BN79" s="308"/>
      <c r="BO79" s="308"/>
      <c r="BP79" s="308"/>
      <c r="BQ79" s="308"/>
    </row>
    <row r="80" spans="2:69" s="36" customFormat="1" ht="19.5" customHeight="1">
      <c r="B80" s="305" t="s">
        <v>331</v>
      </c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6">
        <v>2515</v>
      </c>
      <c r="AU80" s="306"/>
      <c r="AV80" s="306"/>
      <c r="AW80" s="306"/>
      <c r="AX80" s="307">
        <v>11</v>
      </c>
      <c r="AY80" s="307"/>
      <c r="AZ80" s="307"/>
      <c r="BA80" s="307"/>
      <c r="BB80" s="307"/>
      <c r="BC80" s="307"/>
      <c r="BD80" s="307"/>
      <c r="BE80" s="307"/>
      <c r="BF80" s="307"/>
      <c r="BG80" s="308"/>
      <c r="BH80" s="308"/>
      <c r="BI80" s="308"/>
      <c r="BJ80" s="308"/>
      <c r="BK80" s="308"/>
      <c r="BL80" s="308"/>
      <c r="BM80" s="308"/>
      <c r="BN80" s="308"/>
      <c r="BO80" s="308"/>
      <c r="BP80" s="308"/>
      <c r="BQ80" s="308"/>
    </row>
    <row r="81" spans="2:69" s="36" customFormat="1" ht="19.5" customHeight="1">
      <c r="B81" s="305" t="s">
        <v>301</v>
      </c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6">
        <v>2520</v>
      </c>
      <c r="AU81" s="306"/>
      <c r="AV81" s="306"/>
      <c r="AW81" s="306"/>
      <c r="AX81" s="307">
        <v>942</v>
      </c>
      <c r="AY81" s="307"/>
      <c r="AZ81" s="307"/>
      <c r="BA81" s="307"/>
      <c r="BB81" s="307"/>
      <c r="BC81" s="307"/>
      <c r="BD81" s="307"/>
      <c r="BE81" s="307"/>
      <c r="BF81" s="307"/>
      <c r="BG81" s="308">
        <v>186</v>
      </c>
      <c r="BH81" s="308"/>
      <c r="BI81" s="308"/>
      <c r="BJ81" s="308"/>
      <c r="BK81" s="308"/>
      <c r="BL81" s="308"/>
      <c r="BM81" s="308"/>
      <c r="BN81" s="308"/>
      <c r="BO81" s="308"/>
      <c r="BP81" s="308"/>
      <c r="BQ81" s="308"/>
    </row>
    <row r="82" spans="2:69" s="36" customFormat="1" ht="19.5" customHeight="1">
      <c r="B82" s="299" t="s">
        <v>332</v>
      </c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300">
        <v>2550</v>
      </c>
      <c r="AU82" s="300"/>
      <c r="AV82" s="300"/>
      <c r="AW82" s="300"/>
      <c r="AX82" s="301">
        <f>SUM(AX77:BF81)</f>
        <v>1205</v>
      </c>
      <c r="AY82" s="302"/>
      <c r="AZ82" s="302"/>
      <c r="BA82" s="302"/>
      <c r="BB82" s="302"/>
      <c r="BC82" s="302"/>
      <c r="BD82" s="302"/>
      <c r="BE82" s="302"/>
      <c r="BF82" s="303"/>
      <c r="BG82" s="304">
        <f>SUM(BG77:BQ81)</f>
        <v>379</v>
      </c>
      <c r="BH82" s="304"/>
      <c r="BI82" s="304"/>
      <c r="BJ82" s="304"/>
      <c r="BK82" s="304"/>
      <c r="BL82" s="304"/>
      <c r="BM82" s="304"/>
      <c r="BN82" s="304"/>
      <c r="BO82" s="304"/>
      <c r="BP82" s="304"/>
      <c r="BQ82" s="304"/>
    </row>
    <row r="83" s="36" customFormat="1" ht="11.25" customHeight="1"/>
    <row r="84" spans="2:69" s="36" customFormat="1" ht="15.75">
      <c r="B84" s="298" t="s">
        <v>333</v>
      </c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298"/>
    </row>
    <row r="85" s="36" customFormat="1" ht="7.5" customHeight="1"/>
    <row r="86" spans="2:69" s="36" customFormat="1" ht="65.25" customHeight="1">
      <c r="B86" s="294" t="s">
        <v>327</v>
      </c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4"/>
      <c r="AL86" s="294"/>
      <c r="AM86" s="294"/>
      <c r="AN86" s="294"/>
      <c r="AO86" s="294"/>
      <c r="AP86" s="294"/>
      <c r="AQ86" s="294"/>
      <c r="AR86" s="294"/>
      <c r="AS86" s="294"/>
      <c r="AT86" s="294" t="s">
        <v>21</v>
      </c>
      <c r="AU86" s="294"/>
      <c r="AV86" s="294"/>
      <c r="AW86" s="294"/>
      <c r="AX86" s="294" t="s">
        <v>207</v>
      </c>
      <c r="AY86" s="294"/>
      <c r="AZ86" s="294"/>
      <c r="BA86" s="294"/>
      <c r="BB86" s="294"/>
      <c r="BC86" s="294"/>
      <c r="BD86" s="294"/>
      <c r="BE86" s="294"/>
      <c r="BF86" s="294"/>
      <c r="BG86" s="294" t="s">
        <v>208</v>
      </c>
      <c r="BH86" s="294"/>
      <c r="BI86" s="294"/>
      <c r="BJ86" s="294"/>
      <c r="BK86" s="294"/>
      <c r="BL86" s="294"/>
      <c r="BM86" s="294"/>
      <c r="BN86" s="294"/>
      <c r="BO86" s="294"/>
      <c r="BP86" s="294"/>
      <c r="BQ86" s="294"/>
    </row>
    <row r="87" spans="2:69" s="36" customFormat="1" ht="14.25" customHeight="1">
      <c r="B87" s="294">
        <v>1</v>
      </c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4"/>
      <c r="AH87" s="294"/>
      <c r="AI87" s="294"/>
      <c r="AJ87" s="294"/>
      <c r="AK87" s="294"/>
      <c r="AL87" s="294"/>
      <c r="AM87" s="294"/>
      <c r="AN87" s="294"/>
      <c r="AO87" s="294"/>
      <c r="AP87" s="294"/>
      <c r="AQ87" s="294"/>
      <c r="AR87" s="294"/>
      <c r="AS87" s="294"/>
      <c r="AT87" s="294">
        <v>2</v>
      </c>
      <c r="AU87" s="294"/>
      <c r="AV87" s="294"/>
      <c r="AW87" s="294"/>
      <c r="AX87" s="294">
        <v>3</v>
      </c>
      <c r="AY87" s="294"/>
      <c r="AZ87" s="294"/>
      <c r="BA87" s="294"/>
      <c r="BB87" s="294"/>
      <c r="BC87" s="294"/>
      <c r="BD87" s="294"/>
      <c r="BE87" s="294"/>
      <c r="BF87" s="294"/>
      <c r="BG87" s="294">
        <v>4</v>
      </c>
      <c r="BH87" s="294"/>
      <c r="BI87" s="294"/>
      <c r="BJ87" s="294"/>
      <c r="BK87" s="294"/>
      <c r="BL87" s="294"/>
      <c r="BM87" s="294"/>
      <c r="BN87" s="294"/>
      <c r="BO87" s="294"/>
      <c r="BP87" s="294"/>
      <c r="BQ87" s="294"/>
    </row>
    <row r="88" spans="2:69" s="36" customFormat="1" ht="19.5" customHeight="1">
      <c r="B88" s="293" t="s">
        <v>334</v>
      </c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  <c r="AE88" s="293"/>
      <c r="AF88" s="293"/>
      <c r="AG88" s="293"/>
      <c r="AH88" s="293"/>
      <c r="AI88" s="293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4">
        <v>2600</v>
      </c>
      <c r="AU88" s="294"/>
      <c r="AV88" s="294"/>
      <c r="AW88" s="294"/>
      <c r="AX88" s="294"/>
      <c r="AY88" s="294"/>
      <c r="AZ88" s="294"/>
      <c r="BA88" s="294"/>
      <c r="BB88" s="294"/>
      <c r="BC88" s="294"/>
      <c r="BD88" s="294"/>
      <c r="BE88" s="294"/>
      <c r="BF88" s="294"/>
      <c r="BG88" s="294"/>
      <c r="BH88" s="294"/>
      <c r="BI88" s="294"/>
      <c r="BJ88" s="294"/>
      <c r="BK88" s="294"/>
      <c r="BL88" s="294"/>
      <c r="BM88" s="294"/>
      <c r="BN88" s="294"/>
      <c r="BO88" s="294"/>
      <c r="BP88" s="294"/>
      <c r="BQ88" s="294"/>
    </row>
    <row r="89" spans="2:69" s="36" customFormat="1" ht="19.5" customHeight="1">
      <c r="B89" s="293" t="s">
        <v>335</v>
      </c>
      <c r="C89" s="293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  <c r="AE89" s="293"/>
      <c r="AF89" s="293"/>
      <c r="AG89" s="293"/>
      <c r="AH89" s="293"/>
      <c r="AI89" s="293"/>
      <c r="AJ89" s="293"/>
      <c r="AK89" s="293"/>
      <c r="AL89" s="293"/>
      <c r="AM89" s="293"/>
      <c r="AN89" s="293"/>
      <c r="AO89" s="293"/>
      <c r="AP89" s="293"/>
      <c r="AQ89" s="293"/>
      <c r="AR89" s="293"/>
      <c r="AS89" s="293"/>
      <c r="AT89" s="294">
        <v>2605</v>
      </c>
      <c r="AU89" s="294"/>
      <c r="AV89" s="294"/>
      <c r="AW89" s="294"/>
      <c r="AX89" s="294"/>
      <c r="AY89" s="294"/>
      <c r="AZ89" s="294"/>
      <c r="BA89" s="294"/>
      <c r="BB89" s="294"/>
      <c r="BC89" s="294"/>
      <c r="BD89" s="294"/>
      <c r="BE89" s="294"/>
      <c r="BF89" s="294"/>
      <c r="BG89" s="294"/>
      <c r="BH89" s="294"/>
      <c r="BI89" s="294"/>
      <c r="BJ89" s="294"/>
      <c r="BK89" s="294"/>
      <c r="BL89" s="294"/>
      <c r="BM89" s="294"/>
      <c r="BN89" s="294"/>
      <c r="BO89" s="294"/>
      <c r="BP89" s="294"/>
      <c r="BQ89" s="294"/>
    </row>
    <row r="90" spans="2:69" s="36" customFormat="1" ht="19.5" customHeight="1">
      <c r="B90" s="293" t="s">
        <v>336</v>
      </c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3"/>
      <c r="AT90" s="294">
        <v>2610</v>
      </c>
      <c r="AU90" s="294"/>
      <c r="AV90" s="294"/>
      <c r="AW90" s="294"/>
      <c r="AX90" s="62"/>
      <c r="AY90" s="297"/>
      <c r="AZ90" s="297"/>
      <c r="BA90" s="297"/>
      <c r="BB90" s="297"/>
      <c r="BC90" s="297"/>
      <c r="BD90" s="297"/>
      <c r="BE90" s="297"/>
      <c r="BF90" s="63"/>
      <c r="BG90" s="62"/>
      <c r="BH90" s="297"/>
      <c r="BI90" s="297"/>
      <c r="BJ90" s="297"/>
      <c r="BK90" s="297"/>
      <c r="BL90" s="297"/>
      <c r="BM90" s="297"/>
      <c r="BN90" s="297"/>
      <c r="BO90" s="297"/>
      <c r="BP90" s="297"/>
      <c r="BQ90" s="63"/>
    </row>
    <row r="91" spans="2:69" s="36" customFormat="1" ht="28.5" customHeight="1">
      <c r="B91" s="293" t="s">
        <v>337</v>
      </c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4">
        <v>2615</v>
      </c>
      <c r="AU91" s="294"/>
      <c r="AV91" s="294"/>
      <c r="AW91" s="294"/>
      <c r="AX91" s="62"/>
      <c r="AY91" s="297"/>
      <c r="AZ91" s="297"/>
      <c r="BA91" s="297"/>
      <c r="BB91" s="297"/>
      <c r="BC91" s="297"/>
      <c r="BD91" s="297"/>
      <c r="BE91" s="297"/>
      <c r="BF91" s="63"/>
      <c r="BG91" s="62"/>
      <c r="BH91" s="297"/>
      <c r="BI91" s="297"/>
      <c r="BJ91" s="297"/>
      <c r="BK91" s="297"/>
      <c r="BL91" s="297"/>
      <c r="BM91" s="297"/>
      <c r="BN91" s="297"/>
      <c r="BO91" s="297"/>
      <c r="BP91" s="297"/>
      <c r="BQ91" s="63"/>
    </row>
    <row r="92" spans="2:69" s="36" customFormat="1" ht="19.5" customHeight="1">
      <c r="B92" s="293" t="s">
        <v>338</v>
      </c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3"/>
      <c r="AH92" s="293"/>
      <c r="AI92" s="293"/>
      <c r="AJ92" s="293"/>
      <c r="AK92" s="293"/>
      <c r="AL92" s="293"/>
      <c r="AM92" s="293"/>
      <c r="AN92" s="293"/>
      <c r="AO92" s="293"/>
      <c r="AP92" s="293"/>
      <c r="AQ92" s="293"/>
      <c r="AR92" s="293"/>
      <c r="AS92" s="293"/>
      <c r="AT92" s="294">
        <v>2650</v>
      </c>
      <c r="AU92" s="294"/>
      <c r="AV92" s="294"/>
      <c r="AW92" s="294"/>
      <c r="AX92" s="294"/>
      <c r="AY92" s="294"/>
      <c r="AZ92" s="294"/>
      <c r="BA92" s="294"/>
      <c r="BB92" s="294"/>
      <c r="BC92" s="294"/>
      <c r="BD92" s="294"/>
      <c r="BE92" s="294"/>
      <c r="BF92" s="294"/>
      <c r="BG92" s="294"/>
      <c r="BH92" s="294"/>
      <c r="BI92" s="294"/>
      <c r="BJ92" s="294"/>
      <c r="BK92" s="294"/>
      <c r="BL92" s="294"/>
      <c r="BM92" s="294"/>
      <c r="BN92" s="294"/>
      <c r="BO92" s="294"/>
      <c r="BP92" s="294"/>
      <c r="BQ92" s="294"/>
    </row>
    <row r="93" s="36" customFormat="1" ht="10.5" customHeight="1"/>
    <row r="94" spans="2:58" s="36" customFormat="1" ht="13.5" customHeight="1">
      <c r="B94" s="295" t="s">
        <v>83</v>
      </c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AT94" s="296" t="s">
        <v>191</v>
      </c>
      <c r="AU94" s="296"/>
      <c r="AV94" s="296"/>
      <c r="AW94" s="296"/>
      <c r="AX94" s="296"/>
      <c r="AY94" s="296"/>
      <c r="AZ94" s="296"/>
      <c r="BA94" s="296"/>
      <c r="BB94" s="296"/>
      <c r="BC94" s="296"/>
      <c r="BD94" s="296"/>
      <c r="BE94" s="296"/>
      <c r="BF94" s="296"/>
    </row>
    <row r="95" spans="2:58" s="36" customFormat="1" ht="9.75" customHeight="1">
      <c r="B95" s="90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2:58" s="36" customFormat="1" ht="13.5" customHeight="1">
      <c r="B96" s="292" t="s">
        <v>84</v>
      </c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AT96" s="59" t="s">
        <v>192</v>
      </c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</row>
  </sheetData>
  <sheetProtection/>
  <mergeCells count="297">
    <mergeCell ref="BZ1:CC4"/>
    <mergeCell ref="BI2:BQ2"/>
    <mergeCell ref="B3:BH3"/>
    <mergeCell ref="BI3:BK3"/>
    <mergeCell ref="BL3:BN3"/>
    <mergeCell ref="BO3:BQ3"/>
    <mergeCell ref="A4:J4"/>
    <mergeCell ref="K4:AW4"/>
    <mergeCell ref="AZ4:BH4"/>
    <mergeCell ref="BI4:BQ4"/>
    <mergeCell ref="K5:AW5"/>
    <mergeCell ref="BZ5:CC8"/>
    <mergeCell ref="B7:BQ7"/>
    <mergeCell ref="X8:Z8"/>
    <mergeCell ref="AA8:AN8"/>
    <mergeCell ref="AO8:AQ8"/>
    <mergeCell ref="AR8:AT8"/>
    <mergeCell ref="AU8:AW8"/>
    <mergeCell ref="BZ9:CC10"/>
    <mergeCell ref="AO10:AV10"/>
    <mergeCell ref="AW10:BH10"/>
    <mergeCell ref="BI10:BQ10"/>
    <mergeCell ref="B12:BR12"/>
    <mergeCell ref="B14:AS14"/>
    <mergeCell ref="AT14:AW14"/>
    <mergeCell ref="AX14:BF14"/>
    <mergeCell ref="BG14:BQ14"/>
    <mergeCell ref="B15:AS15"/>
    <mergeCell ref="AT15:AW15"/>
    <mergeCell ref="AX15:BF15"/>
    <mergeCell ref="BG15:BQ15"/>
    <mergeCell ref="B16:AS16"/>
    <mergeCell ref="AT16:AW16"/>
    <mergeCell ref="AX16:BF16"/>
    <mergeCell ref="BG16:BQ16"/>
    <mergeCell ref="B17:AS17"/>
    <mergeCell ref="AT17:AW17"/>
    <mergeCell ref="AX17:BF17"/>
    <mergeCell ref="BG17:BQ17"/>
    <mergeCell ref="B18:AS18"/>
    <mergeCell ref="AT18:AW18"/>
    <mergeCell ref="AX18:BF18"/>
    <mergeCell ref="BG18:BQ18"/>
    <mergeCell ref="B19:AS19"/>
    <mergeCell ref="AT19:AW19"/>
    <mergeCell ref="AX19:BF19"/>
    <mergeCell ref="BG19:BQ19"/>
    <mergeCell ref="B20:AS20"/>
    <mergeCell ref="AT20:AW20"/>
    <mergeCell ref="AX20:BF20"/>
    <mergeCell ref="BG20:BQ20"/>
    <mergeCell ref="B21:AS21"/>
    <mergeCell ref="AT21:AW21"/>
    <mergeCell ref="AX21:BF21"/>
    <mergeCell ref="BG21:BQ21"/>
    <mergeCell ref="B22:AS22"/>
    <mergeCell ref="AT22:AW22"/>
    <mergeCell ref="AY22:BE22"/>
    <mergeCell ref="BH22:BP22"/>
    <mergeCell ref="B23:AS23"/>
    <mergeCell ref="AT23:AW23"/>
    <mergeCell ref="AX23:BF23"/>
    <mergeCell ref="BG23:BQ23"/>
    <mergeCell ref="B24:AS24"/>
    <mergeCell ref="AT24:AW25"/>
    <mergeCell ref="AX24:BF25"/>
    <mergeCell ref="BG24:BQ25"/>
    <mergeCell ref="B25:AS25"/>
    <mergeCell ref="B26:AS26"/>
    <mergeCell ref="AT26:AW26"/>
    <mergeCell ref="AY26:BE26"/>
    <mergeCell ref="BH26:BP26"/>
    <mergeCell ref="B27:AS27"/>
    <mergeCell ref="AT27:AW27"/>
    <mergeCell ref="AY27:BE27"/>
    <mergeCell ref="BH27:BP27"/>
    <mergeCell ref="B28:AS28"/>
    <mergeCell ref="AT28:AW28"/>
    <mergeCell ref="AY28:BE28"/>
    <mergeCell ref="BH28:BP28"/>
    <mergeCell ref="B29:AS29"/>
    <mergeCell ref="AT29:AW29"/>
    <mergeCell ref="AX29:BF29"/>
    <mergeCell ref="BG29:BQ29"/>
    <mergeCell ref="B30:AS30"/>
    <mergeCell ref="AT30:AW30"/>
    <mergeCell ref="AX30:BF30"/>
    <mergeCell ref="BG30:BQ30"/>
    <mergeCell ref="B31:AS31"/>
    <mergeCell ref="AT31:AW31"/>
    <mergeCell ref="AX31:BF31"/>
    <mergeCell ref="BG31:BQ31"/>
    <mergeCell ref="B32:AS32"/>
    <mergeCell ref="AT32:AW32"/>
    <mergeCell ref="AX32:BF32"/>
    <mergeCell ref="BG32:BQ32"/>
    <mergeCell ref="B33:AS33"/>
    <mergeCell ref="AT33:AW33"/>
    <mergeCell ref="AX33:BF33"/>
    <mergeCell ref="BG33:BQ33"/>
    <mergeCell ref="B34:AS34"/>
    <mergeCell ref="AT34:AW34"/>
    <mergeCell ref="AY34:BE34"/>
    <mergeCell ref="BH34:BP34"/>
    <mergeCell ref="B35:AS35"/>
    <mergeCell ref="AT35:AW35"/>
    <mergeCell ref="AY35:BE35"/>
    <mergeCell ref="BH35:BP35"/>
    <mergeCell ref="B36:AS36"/>
    <mergeCell ref="AT36:AW36"/>
    <mergeCell ref="AY36:BE36"/>
    <mergeCell ref="BH36:BP36"/>
    <mergeCell ref="B37:AS37"/>
    <mergeCell ref="AT37:AW37"/>
    <mergeCell ref="AX37:BF37"/>
    <mergeCell ref="BG37:BQ37"/>
    <mergeCell ref="B38:AS38"/>
    <mergeCell ref="AT38:AW38"/>
    <mergeCell ref="AX38:BF38"/>
    <mergeCell ref="BG38:BQ38"/>
    <mergeCell ref="B39:AS39"/>
    <mergeCell ref="AT39:AW40"/>
    <mergeCell ref="AX39:BF40"/>
    <mergeCell ref="BG39:BQ40"/>
    <mergeCell ref="B40:AS40"/>
    <mergeCell ref="B41:AS41"/>
    <mergeCell ref="AT41:AW41"/>
    <mergeCell ref="AY41:BE41"/>
    <mergeCell ref="BH41:BP41"/>
    <mergeCell ref="B42:AS42"/>
    <mergeCell ref="AT42:AW42"/>
    <mergeCell ref="AX42:BF42"/>
    <mergeCell ref="BG42:BQ42"/>
    <mergeCell ref="B43:AS43"/>
    <mergeCell ref="AT43:AW43"/>
    <mergeCell ref="AX43:BF43"/>
    <mergeCell ref="BG43:BQ43"/>
    <mergeCell ref="B44:AS44"/>
    <mergeCell ref="AT44:AW44"/>
    <mergeCell ref="AX44:BF44"/>
    <mergeCell ref="BG44:BQ44"/>
    <mergeCell ref="B45:AS45"/>
    <mergeCell ref="AT45:AW45"/>
    <mergeCell ref="AX45:BF45"/>
    <mergeCell ref="BG45:BQ45"/>
    <mergeCell ref="B46:AS46"/>
    <mergeCell ref="AT46:AW46"/>
    <mergeCell ref="AY46:BE46"/>
    <mergeCell ref="BH46:BP46"/>
    <mergeCell ref="B47:AS47"/>
    <mergeCell ref="AT47:AW47"/>
    <mergeCell ref="AY47:BE47"/>
    <mergeCell ref="BH47:BP47"/>
    <mergeCell ref="B48:AS48"/>
    <mergeCell ref="AT48:AW48"/>
    <mergeCell ref="AY48:BE48"/>
    <mergeCell ref="BH48:BP48"/>
    <mergeCell ref="B49:AS49"/>
    <mergeCell ref="AT49:AW49"/>
    <mergeCell ref="AY49:BE49"/>
    <mergeCell ref="BH49:BP49"/>
    <mergeCell ref="B50:AS50"/>
    <mergeCell ref="AT50:AW51"/>
    <mergeCell ref="AX50:BF51"/>
    <mergeCell ref="BG50:BQ51"/>
    <mergeCell ref="B51:AS51"/>
    <mergeCell ref="B52:AS52"/>
    <mergeCell ref="AT52:AW52"/>
    <mergeCell ref="AY52:BE52"/>
    <mergeCell ref="BH52:BP52"/>
    <mergeCell ref="B53:AS53"/>
    <mergeCell ref="AT53:AW53"/>
    <mergeCell ref="AY53:BE53"/>
    <mergeCell ref="BH53:BP53"/>
    <mergeCell ref="B54:AS54"/>
    <mergeCell ref="AT54:AW54"/>
    <mergeCell ref="AY54:BE54"/>
    <mergeCell ref="BH54:BP54"/>
    <mergeCell ref="B55:AS55"/>
    <mergeCell ref="AT55:AW56"/>
    <mergeCell ref="AX55:BF56"/>
    <mergeCell ref="BG55:BQ56"/>
    <mergeCell ref="B56:AS56"/>
    <mergeCell ref="B57:AS57"/>
    <mergeCell ref="AT57:AW57"/>
    <mergeCell ref="AY57:BE57"/>
    <mergeCell ref="BH57:BP57"/>
    <mergeCell ref="B59:BQ59"/>
    <mergeCell ref="B61:AS61"/>
    <mergeCell ref="AT61:AW61"/>
    <mergeCell ref="AX61:BF61"/>
    <mergeCell ref="BG61:BQ61"/>
    <mergeCell ref="B62:AS62"/>
    <mergeCell ref="AT62:AW62"/>
    <mergeCell ref="AX62:BF62"/>
    <mergeCell ref="BG62:BQ62"/>
    <mergeCell ref="B63:AS63"/>
    <mergeCell ref="AT63:AW63"/>
    <mergeCell ref="AY63:BE63"/>
    <mergeCell ref="BH63:BP63"/>
    <mergeCell ref="B64:AS64"/>
    <mergeCell ref="AT64:AW64"/>
    <mergeCell ref="AY64:BE64"/>
    <mergeCell ref="BH64:BP64"/>
    <mergeCell ref="B65:AS65"/>
    <mergeCell ref="AT65:AW65"/>
    <mergeCell ref="AY65:BE65"/>
    <mergeCell ref="BH65:BP65"/>
    <mergeCell ref="B66:AS66"/>
    <mergeCell ref="AT66:AW66"/>
    <mergeCell ref="AY66:BE66"/>
    <mergeCell ref="BH66:BP66"/>
    <mergeCell ref="B67:AS67"/>
    <mergeCell ref="AT67:AW67"/>
    <mergeCell ref="AY67:BE67"/>
    <mergeCell ref="BH67:BP67"/>
    <mergeCell ref="B68:AS68"/>
    <mergeCell ref="AT68:AW68"/>
    <mergeCell ref="AY68:BE68"/>
    <mergeCell ref="BH68:BP68"/>
    <mergeCell ref="B69:AS69"/>
    <mergeCell ref="AT69:AW69"/>
    <mergeCell ref="AY69:BE69"/>
    <mergeCell ref="BH69:BP69"/>
    <mergeCell ref="B70:AS70"/>
    <mergeCell ref="AT70:AW70"/>
    <mergeCell ref="AY70:BE70"/>
    <mergeCell ref="BH70:BP70"/>
    <mergeCell ref="B71:AS71"/>
    <mergeCell ref="AT71:AW71"/>
    <mergeCell ref="AY71:BE71"/>
    <mergeCell ref="BH71:BP71"/>
    <mergeCell ref="B73:BQ73"/>
    <mergeCell ref="B75:AS75"/>
    <mergeCell ref="AT75:AW75"/>
    <mergeCell ref="AX75:BF75"/>
    <mergeCell ref="BG75:BQ75"/>
    <mergeCell ref="B76:AS76"/>
    <mergeCell ref="AT76:AW76"/>
    <mergeCell ref="AX76:BF76"/>
    <mergeCell ref="BG76:BQ76"/>
    <mergeCell ref="B77:AS77"/>
    <mergeCell ref="AT77:AW77"/>
    <mergeCell ref="AX77:BF77"/>
    <mergeCell ref="BG77:BQ77"/>
    <mergeCell ref="B78:AS78"/>
    <mergeCell ref="AT78:AW78"/>
    <mergeCell ref="AX78:BF78"/>
    <mergeCell ref="BG78:BQ78"/>
    <mergeCell ref="B79:AS79"/>
    <mergeCell ref="AT79:AW79"/>
    <mergeCell ref="AX79:BF79"/>
    <mergeCell ref="BG79:BQ79"/>
    <mergeCell ref="B80:AS80"/>
    <mergeCell ref="AT80:AW80"/>
    <mergeCell ref="AX80:BF80"/>
    <mergeCell ref="BG80:BQ80"/>
    <mergeCell ref="B81:AS81"/>
    <mergeCell ref="AT81:AW81"/>
    <mergeCell ref="AX81:BF81"/>
    <mergeCell ref="BG81:BQ81"/>
    <mergeCell ref="B82:AS82"/>
    <mergeCell ref="AT82:AW82"/>
    <mergeCell ref="AX82:BF82"/>
    <mergeCell ref="BG82:BQ82"/>
    <mergeCell ref="B84:BQ84"/>
    <mergeCell ref="B86:AS86"/>
    <mergeCell ref="AT86:AW86"/>
    <mergeCell ref="AX86:BF86"/>
    <mergeCell ref="BG86:BQ86"/>
    <mergeCell ref="B87:AS87"/>
    <mergeCell ref="AT87:AW87"/>
    <mergeCell ref="AX87:BF87"/>
    <mergeCell ref="BG87:BQ87"/>
    <mergeCell ref="BH91:BP91"/>
    <mergeCell ref="B88:AS88"/>
    <mergeCell ref="AT88:AW88"/>
    <mergeCell ref="AX88:BF88"/>
    <mergeCell ref="BG88:BQ88"/>
    <mergeCell ref="B89:AS89"/>
    <mergeCell ref="AT89:AW89"/>
    <mergeCell ref="AX89:BF89"/>
    <mergeCell ref="BG89:BQ89"/>
    <mergeCell ref="BG92:BQ92"/>
    <mergeCell ref="B94:Q94"/>
    <mergeCell ref="AT94:BF94"/>
    <mergeCell ref="B90:AS90"/>
    <mergeCell ref="AT90:AW90"/>
    <mergeCell ref="AY90:BE90"/>
    <mergeCell ref="BH90:BP90"/>
    <mergeCell ref="B91:AS91"/>
    <mergeCell ref="AT91:AW91"/>
    <mergeCell ref="AY91:BE91"/>
    <mergeCell ref="B96:Q96"/>
    <mergeCell ref="B92:AS92"/>
    <mergeCell ref="AT92:AW92"/>
    <mergeCell ref="AX92:BF92"/>
  </mergeCells>
  <conditionalFormatting sqref="AY41:BE41 AX55:BQ56 AY68:BQ70 AX39:BQ40 AX26:BQ26 AX17:BQ17 BG50:BQ51 AX43:BF52 AY57:BE57">
    <cfRule type="cellIs" priority="1" dxfId="1" operator="equal" stopIfTrue="1">
      <formula>0</formula>
    </cfRule>
  </conditionalFormatting>
  <printOptions/>
  <pageMargins left="0.7086614173228347" right="0.11811023622047245" top="0.35433070866141736" bottom="0.35433070866141736" header="0.31496062992125984" footer="0.31496062992125984"/>
  <pageSetup fitToHeight="2" horizontalDpi="600" verticalDpi="600" orientation="portrait" paperSize="9" scale="77" r:id="rId2"/>
  <rowBreaks count="1" manualBreakCount="1">
    <brk id="49" max="6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44"/>
  <sheetViews>
    <sheetView tabSelected="1" view="pageBreakPreview" zoomScaleSheetLayoutView="100" zoomScalePageLayoutView="0" workbookViewId="0" topLeftCell="A25">
      <selection activeCell="AR36" sqref="AR36:BC36"/>
    </sheetView>
  </sheetViews>
  <sheetFormatPr defaultColWidth="1.83203125" defaultRowHeight="12.75"/>
  <cols>
    <col min="1" max="7" width="1.5" style="1" customWidth="1"/>
    <col min="8" max="8" width="2.5" style="1" customWidth="1"/>
    <col min="9" max="9" width="1.5" style="1" customWidth="1"/>
    <col min="10" max="10" width="2.5" style="1" customWidth="1"/>
    <col min="11" max="29" width="1.5" style="1" customWidth="1"/>
    <col min="30" max="30" width="2.83203125" style="1" customWidth="1"/>
    <col min="31" max="33" width="1.5" style="1" customWidth="1"/>
    <col min="34" max="34" width="4.16015625" style="1" customWidth="1"/>
    <col min="35" max="35" width="2.83203125" style="1" customWidth="1"/>
    <col min="36" max="48" width="1.5" style="1" customWidth="1"/>
    <col min="49" max="49" width="5.5" style="1" customWidth="1"/>
    <col min="50" max="62" width="1.5" style="1" customWidth="1"/>
    <col min="63" max="63" width="2" style="1" customWidth="1"/>
    <col min="64" max="75" width="1.5" style="1" customWidth="1"/>
    <col min="76" max="79" width="10.83203125" style="1" customWidth="1"/>
    <col min="80" max="129" width="1.5" style="1" customWidth="1"/>
    <col min="130" max="16384" width="1.83203125" style="1" customWidth="1"/>
  </cols>
  <sheetData>
    <row r="1" spans="76:79" s="36" customFormat="1" ht="13.5" customHeight="1">
      <c r="BX1" s="457" t="s">
        <v>200</v>
      </c>
      <c r="BY1" s="457"/>
      <c r="BZ1" s="457"/>
      <c r="CA1" s="457"/>
    </row>
    <row r="2" spans="2:79" s="36" customFormat="1" ht="13.5" customHeight="1">
      <c r="B2" s="38"/>
      <c r="C2" s="38"/>
      <c r="BI2" s="191" t="s">
        <v>3</v>
      </c>
      <c r="BJ2" s="192"/>
      <c r="BK2" s="192"/>
      <c r="BL2" s="192"/>
      <c r="BM2" s="192"/>
      <c r="BN2" s="192"/>
      <c r="BO2" s="192"/>
      <c r="BP2" s="192"/>
      <c r="BQ2" s="193"/>
      <c r="BR2" s="43"/>
      <c r="BX2" s="457"/>
      <c r="BY2" s="457"/>
      <c r="BZ2" s="457"/>
      <c r="CA2" s="457"/>
    </row>
    <row r="3" spans="2:79" s="36" customFormat="1" ht="13.5" customHeight="1">
      <c r="B3" s="387" t="s">
        <v>4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8" t="s">
        <v>393</v>
      </c>
      <c r="BJ3" s="388"/>
      <c r="BK3" s="388"/>
      <c r="BL3" s="170" t="s">
        <v>197</v>
      </c>
      <c r="BM3" s="170"/>
      <c r="BN3" s="170"/>
      <c r="BO3" s="168" t="s">
        <v>197</v>
      </c>
      <c r="BP3" s="168"/>
      <c r="BQ3" s="168"/>
      <c r="BR3" s="43"/>
      <c r="BX3" s="457"/>
      <c r="BY3" s="457"/>
      <c r="BZ3" s="457"/>
      <c r="CA3" s="457"/>
    </row>
    <row r="4" spans="1:79" s="36" customFormat="1" ht="13.5" customHeight="1">
      <c r="A4" s="185" t="s">
        <v>12</v>
      </c>
      <c r="B4" s="185"/>
      <c r="C4" s="185"/>
      <c r="D4" s="185"/>
      <c r="E4" s="185"/>
      <c r="F4" s="185"/>
      <c r="G4" s="185"/>
      <c r="H4" s="185"/>
      <c r="I4" s="185"/>
      <c r="J4" s="185"/>
      <c r="K4" s="458" t="s">
        <v>199</v>
      </c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4"/>
      <c r="AY4" s="44"/>
      <c r="AZ4" s="450" t="s">
        <v>5</v>
      </c>
      <c r="BA4" s="450"/>
      <c r="BB4" s="450"/>
      <c r="BC4" s="450"/>
      <c r="BD4" s="450"/>
      <c r="BE4" s="450"/>
      <c r="BF4" s="450"/>
      <c r="BG4" s="450"/>
      <c r="BH4" s="451"/>
      <c r="BI4" s="391" t="s">
        <v>193</v>
      </c>
      <c r="BJ4" s="392"/>
      <c r="BK4" s="392"/>
      <c r="BL4" s="392"/>
      <c r="BM4" s="392"/>
      <c r="BN4" s="392"/>
      <c r="BO4" s="392"/>
      <c r="BP4" s="392"/>
      <c r="BQ4" s="393"/>
      <c r="BR4" s="40"/>
      <c r="BX4" s="457"/>
      <c r="BY4" s="457"/>
      <c r="BZ4" s="457"/>
      <c r="CA4" s="457"/>
    </row>
    <row r="5" spans="10:79" s="36" customFormat="1" ht="13.5" customHeight="1">
      <c r="J5" s="46"/>
      <c r="K5" s="381" t="s">
        <v>201</v>
      </c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BX5" s="457"/>
      <c r="BY5" s="457"/>
      <c r="BZ5" s="457"/>
      <c r="CA5" s="457"/>
    </row>
    <row r="6" spans="76:79" ht="12.75">
      <c r="BX6" s="457"/>
      <c r="BY6" s="457"/>
      <c r="BZ6" s="457"/>
      <c r="CA6" s="457"/>
    </row>
    <row r="7" spans="2:79" s="47" customFormat="1" ht="23.25" customHeight="1">
      <c r="B7" s="452" t="s">
        <v>202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2"/>
      <c r="AT7" s="452"/>
      <c r="AU7" s="452"/>
      <c r="AV7" s="452"/>
      <c r="AW7" s="452"/>
      <c r="AX7" s="452"/>
      <c r="AY7" s="452"/>
      <c r="AZ7" s="452"/>
      <c r="BA7" s="452"/>
      <c r="BB7" s="452"/>
      <c r="BC7" s="452"/>
      <c r="BD7" s="452"/>
      <c r="BE7" s="452"/>
      <c r="BF7" s="452"/>
      <c r="BG7" s="452"/>
      <c r="BH7" s="452"/>
      <c r="BI7" s="452"/>
      <c r="BJ7" s="452"/>
      <c r="BK7" s="452"/>
      <c r="BL7" s="452"/>
      <c r="BM7" s="452"/>
      <c r="BN7" s="452"/>
      <c r="BO7" s="452"/>
      <c r="BP7" s="452"/>
      <c r="BQ7" s="452"/>
      <c r="BR7" s="48"/>
      <c r="BX7" s="453" t="s">
        <v>203</v>
      </c>
      <c r="BY7" s="453"/>
      <c r="BZ7" s="453"/>
      <c r="CA7" s="453"/>
    </row>
    <row r="8" spans="2:79" s="47" customFormat="1" ht="21.75" customHeight="1">
      <c r="B8" s="454" t="s">
        <v>204</v>
      </c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 t="s">
        <v>274</v>
      </c>
      <c r="AD8" s="454"/>
      <c r="AE8" s="454"/>
      <c r="AF8" s="455" t="s">
        <v>198</v>
      </c>
      <c r="AG8" s="455"/>
      <c r="AH8" s="455"/>
      <c r="AI8" s="456" t="s">
        <v>91</v>
      </c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  <c r="BL8" s="456"/>
      <c r="BM8" s="456"/>
      <c r="BN8" s="456"/>
      <c r="BO8" s="456"/>
      <c r="BP8" s="456"/>
      <c r="BQ8" s="456"/>
      <c r="BR8" s="48"/>
      <c r="BX8" s="453"/>
      <c r="BY8" s="453"/>
      <c r="BZ8" s="453"/>
      <c r="CA8" s="453"/>
    </row>
    <row r="9" spans="76:79" ht="13.5" customHeight="1">
      <c r="BX9" s="453"/>
      <c r="BY9" s="453"/>
      <c r="BZ9" s="453"/>
      <c r="CA9" s="453"/>
    </row>
    <row r="10" spans="41:79" s="36" customFormat="1" ht="13.5" customHeight="1">
      <c r="AO10" s="183" t="s">
        <v>205</v>
      </c>
      <c r="AP10" s="183"/>
      <c r="AQ10" s="183"/>
      <c r="AR10" s="183"/>
      <c r="AS10" s="183"/>
      <c r="AT10" s="183"/>
      <c r="AU10" s="183"/>
      <c r="AV10" s="183"/>
      <c r="AW10" s="379" t="s">
        <v>19</v>
      </c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80"/>
      <c r="BI10" s="191">
        <v>1801004</v>
      </c>
      <c r="BJ10" s="192"/>
      <c r="BK10" s="192"/>
      <c r="BL10" s="192"/>
      <c r="BM10" s="192"/>
      <c r="BN10" s="192"/>
      <c r="BO10" s="192"/>
      <c r="BP10" s="192"/>
      <c r="BQ10" s="193"/>
      <c r="BR10" s="43"/>
      <c r="BX10" s="453"/>
      <c r="BY10" s="453"/>
      <c r="BZ10" s="453"/>
      <c r="CA10" s="453"/>
    </row>
    <row r="11" spans="76:79" s="36" customFormat="1" ht="13.5" customHeight="1">
      <c r="BX11" s="453"/>
      <c r="BY11" s="453"/>
      <c r="BZ11" s="453"/>
      <c r="CA11" s="453"/>
    </row>
    <row r="12" spans="2:79" s="36" customFormat="1" ht="66.75" customHeight="1">
      <c r="B12" s="181" t="s">
        <v>206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396" t="s">
        <v>21</v>
      </c>
      <c r="AM12" s="396"/>
      <c r="AN12" s="396"/>
      <c r="AO12" s="396"/>
      <c r="AP12" s="396"/>
      <c r="AQ12" s="396" t="s">
        <v>207</v>
      </c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 t="s">
        <v>208</v>
      </c>
      <c r="BF12" s="396"/>
      <c r="BG12" s="396"/>
      <c r="BH12" s="396"/>
      <c r="BI12" s="396"/>
      <c r="BJ12" s="396"/>
      <c r="BK12" s="396"/>
      <c r="BL12" s="396"/>
      <c r="BM12" s="396"/>
      <c r="BN12" s="396"/>
      <c r="BO12" s="396"/>
      <c r="BP12" s="396"/>
      <c r="BQ12" s="396"/>
      <c r="BR12" s="396"/>
      <c r="BS12" s="49"/>
      <c r="BX12" s="453"/>
      <c r="BY12" s="453"/>
      <c r="BZ12" s="453"/>
      <c r="CA12" s="453"/>
    </row>
    <row r="13" spans="2:79" s="36" customFormat="1" ht="19.5" customHeight="1">
      <c r="B13" s="447">
        <v>1</v>
      </c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396">
        <v>2</v>
      </c>
      <c r="AM13" s="396"/>
      <c r="AN13" s="396"/>
      <c r="AO13" s="396"/>
      <c r="AP13" s="396"/>
      <c r="AQ13" s="174">
        <v>3</v>
      </c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3"/>
      <c r="BE13" s="396">
        <v>4</v>
      </c>
      <c r="BF13" s="396"/>
      <c r="BG13" s="396"/>
      <c r="BH13" s="396"/>
      <c r="BI13" s="396"/>
      <c r="BJ13" s="396"/>
      <c r="BK13" s="396"/>
      <c r="BL13" s="396"/>
      <c r="BM13" s="396"/>
      <c r="BN13" s="396"/>
      <c r="BO13" s="396"/>
      <c r="BP13" s="396"/>
      <c r="BQ13" s="396"/>
      <c r="BR13" s="396"/>
      <c r="BS13" s="40"/>
      <c r="BX13" s="448" t="s">
        <v>209</v>
      </c>
      <c r="BY13" s="449"/>
      <c r="BZ13" s="449"/>
      <c r="CA13" s="449"/>
    </row>
    <row r="14" spans="2:79" s="36" customFormat="1" ht="27" customHeight="1">
      <c r="B14" s="213" t="s">
        <v>210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5"/>
      <c r="AL14" s="415">
        <v>3000</v>
      </c>
      <c r="AM14" s="416"/>
      <c r="AN14" s="416"/>
      <c r="AO14" s="416"/>
      <c r="AP14" s="417"/>
      <c r="AQ14" s="415">
        <v>1326</v>
      </c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  <c r="BC14" s="416"/>
      <c r="BD14" s="417"/>
      <c r="BE14" s="415">
        <v>212</v>
      </c>
      <c r="BF14" s="416"/>
      <c r="BG14" s="416"/>
      <c r="BH14" s="416"/>
      <c r="BI14" s="416"/>
      <c r="BJ14" s="416"/>
      <c r="BK14" s="416"/>
      <c r="BL14" s="416"/>
      <c r="BM14" s="416"/>
      <c r="BN14" s="416"/>
      <c r="BO14" s="416"/>
      <c r="BP14" s="416"/>
      <c r="BQ14" s="416"/>
      <c r="BR14" s="417"/>
      <c r="BS14" s="40"/>
      <c r="BX14" s="449"/>
      <c r="BY14" s="449"/>
      <c r="BZ14" s="449"/>
      <c r="CA14" s="449"/>
    </row>
    <row r="15" spans="2:71" s="36" customFormat="1" ht="19.5" customHeight="1">
      <c r="B15" s="446" t="s">
        <v>211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7"/>
      <c r="AL15" s="427"/>
      <c r="AM15" s="428"/>
      <c r="AN15" s="428"/>
      <c r="AO15" s="428"/>
      <c r="AP15" s="429"/>
      <c r="AQ15" s="427"/>
      <c r="AR15" s="428"/>
      <c r="AS15" s="428"/>
      <c r="AT15" s="428"/>
      <c r="AU15" s="428"/>
      <c r="AV15" s="428"/>
      <c r="AW15" s="428"/>
      <c r="AX15" s="428"/>
      <c r="AY15" s="428"/>
      <c r="AZ15" s="428"/>
      <c r="BA15" s="428"/>
      <c r="BB15" s="428"/>
      <c r="BC15" s="428"/>
      <c r="BD15" s="429"/>
      <c r="BE15" s="427"/>
      <c r="BF15" s="428"/>
      <c r="BG15" s="428"/>
      <c r="BH15" s="428"/>
      <c r="BI15" s="428"/>
      <c r="BJ15" s="428"/>
      <c r="BK15" s="428"/>
      <c r="BL15" s="428"/>
      <c r="BM15" s="428"/>
      <c r="BN15" s="428"/>
      <c r="BO15" s="428"/>
      <c r="BP15" s="428"/>
      <c r="BQ15" s="428"/>
      <c r="BR15" s="429"/>
      <c r="BS15" s="40"/>
    </row>
    <row r="16" spans="2:71" s="36" customFormat="1" ht="19.5" customHeight="1">
      <c r="B16" s="216" t="s">
        <v>212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8"/>
      <c r="AL16" s="418"/>
      <c r="AM16" s="419"/>
      <c r="AN16" s="419"/>
      <c r="AO16" s="419"/>
      <c r="AP16" s="420"/>
      <c r="AQ16" s="418"/>
      <c r="AR16" s="419"/>
      <c r="AS16" s="419"/>
      <c r="AT16" s="419"/>
      <c r="AU16" s="419"/>
      <c r="AV16" s="419"/>
      <c r="AW16" s="419"/>
      <c r="AX16" s="419"/>
      <c r="AY16" s="419"/>
      <c r="AZ16" s="419"/>
      <c r="BA16" s="419"/>
      <c r="BB16" s="419"/>
      <c r="BC16" s="419"/>
      <c r="BD16" s="420"/>
      <c r="BE16" s="418"/>
      <c r="BF16" s="419"/>
      <c r="BG16" s="419"/>
      <c r="BH16" s="419"/>
      <c r="BI16" s="419"/>
      <c r="BJ16" s="419"/>
      <c r="BK16" s="419"/>
      <c r="BL16" s="419"/>
      <c r="BM16" s="419"/>
      <c r="BN16" s="419"/>
      <c r="BO16" s="419"/>
      <c r="BP16" s="419"/>
      <c r="BQ16" s="419"/>
      <c r="BR16" s="420"/>
      <c r="BS16" s="40"/>
    </row>
    <row r="17" spans="2:71" s="36" customFormat="1" ht="19.5" customHeight="1">
      <c r="B17" s="259" t="s">
        <v>213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396">
        <v>3005</v>
      </c>
      <c r="AM17" s="396"/>
      <c r="AN17" s="396"/>
      <c r="AO17" s="396"/>
      <c r="AP17" s="396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  <c r="BS17" s="40"/>
    </row>
    <row r="18" spans="2:71" s="36" customFormat="1" ht="19.5" customHeight="1">
      <c r="B18" s="211" t="s">
        <v>214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396">
        <v>3006</v>
      </c>
      <c r="AM18" s="396"/>
      <c r="AN18" s="396"/>
      <c r="AO18" s="396"/>
      <c r="AP18" s="396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40"/>
    </row>
    <row r="19" spans="2:71" s="36" customFormat="1" ht="19.5" customHeight="1">
      <c r="B19" s="211" t="s">
        <v>215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396">
        <v>3010</v>
      </c>
      <c r="AM19" s="396"/>
      <c r="AN19" s="396"/>
      <c r="AO19" s="396"/>
      <c r="AP19" s="396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397"/>
      <c r="BS19" s="40"/>
    </row>
    <row r="20" spans="2:71" s="36" customFormat="1" ht="19.5" customHeight="1">
      <c r="B20" s="405" t="s">
        <v>216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7"/>
      <c r="AL20" s="174">
        <v>3011</v>
      </c>
      <c r="AM20" s="172"/>
      <c r="AN20" s="172"/>
      <c r="AO20" s="172"/>
      <c r="AP20" s="173"/>
      <c r="AQ20" s="421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22"/>
      <c r="BE20" s="421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22"/>
      <c r="BS20" s="40"/>
    </row>
    <row r="21" spans="2:71" s="36" customFormat="1" ht="19.5" customHeight="1">
      <c r="B21" s="405" t="s">
        <v>217</v>
      </c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7"/>
      <c r="AL21" s="174">
        <v>3015</v>
      </c>
      <c r="AM21" s="172"/>
      <c r="AN21" s="172"/>
      <c r="AO21" s="172"/>
      <c r="AP21" s="173"/>
      <c r="AQ21" s="421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22"/>
      <c r="BE21" s="421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22"/>
      <c r="BS21" s="40"/>
    </row>
    <row r="22" spans="2:71" s="36" customFormat="1" ht="19.5" customHeight="1">
      <c r="B22" s="405" t="s">
        <v>218</v>
      </c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7"/>
      <c r="AL22" s="174">
        <v>3020</v>
      </c>
      <c r="AM22" s="172"/>
      <c r="AN22" s="172"/>
      <c r="AO22" s="172"/>
      <c r="AP22" s="173"/>
      <c r="AQ22" s="421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22"/>
      <c r="BE22" s="421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22"/>
      <c r="BS22" s="40"/>
    </row>
    <row r="23" spans="2:71" s="36" customFormat="1" ht="35.25" customHeight="1">
      <c r="B23" s="405" t="s">
        <v>219</v>
      </c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7"/>
      <c r="AL23" s="174">
        <v>3025</v>
      </c>
      <c r="AM23" s="172"/>
      <c r="AN23" s="172"/>
      <c r="AO23" s="172"/>
      <c r="AP23" s="173"/>
      <c r="AQ23" s="421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22"/>
      <c r="BE23" s="421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22"/>
      <c r="BS23" s="40"/>
    </row>
    <row r="24" spans="2:71" s="36" customFormat="1" ht="30.75" customHeight="1">
      <c r="B24" s="405" t="s">
        <v>220</v>
      </c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7"/>
      <c r="AL24" s="174">
        <v>3035</v>
      </c>
      <c r="AM24" s="172"/>
      <c r="AN24" s="172"/>
      <c r="AO24" s="172"/>
      <c r="AP24" s="173"/>
      <c r="AQ24" s="421">
        <v>124</v>
      </c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22"/>
      <c r="BE24" s="421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22"/>
      <c r="BS24" s="40"/>
    </row>
    <row r="25" spans="2:71" s="36" customFormat="1" ht="27.75" customHeight="1">
      <c r="B25" s="405" t="s">
        <v>221</v>
      </c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7"/>
      <c r="AL25" s="174">
        <v>3040</v>
      </c>
      <c r="AM25" s="172"/>
      <c r="AN25" s="172"/>
      <c r="AO25" s="172"/>
      <c r="AP25" s="173"/>
      <c r="AQ25" s="421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22"/>
      <c r="BE25" s="421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22"/>
      <c r="BS25" s="40"/>
    </row>
    <row r="26" spans="2:71" s="36" customFormat="1" ht="31.5" customHeight="1">
      <c r="B26" s="405" t="s">
        <v>222</v>
      </c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7"/>
      <c r="AL26" s="174">
        <v>3045</v>
      </c>
      <c r="AM26" s="172"/>
      <c r="AN26" s="172"/>
      <c r="AO26" s="172"/>
      <c r="AP26" s="173"/>
      <c r="AQ26" s="421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22"/>
      <c r="BE26" s="421"/>
      <c r="BF26" s="404"/>
      <c r="BG26" s="404"/>
      <c r="BH26" s="404"/>
      <c r="BI26" s="404"/>
      <c r="BJ26" s="404"/>
      <c r="BK26" s="404"/>
      <c r="BL26" s="404"/>
      <c r="BM26" s="404"/>
      <c r="BN26" s="404"/>
      <c r="BO26" s="404"/>
      <c r="BP26" s="404"/>
      <c r="BQ26" s="404"/>
      <c r="BR26" s="422"/>
      <c r="BS26" s="40"/>
    </row>
    <row r="27" spans="2:71" s="36" customFormat="1" ht="27" customHeight="1">
      <c r="B27" s="405" t="s">
        <v>223</v>
      </c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7"/>
      <c r="AL27" s="174">
        <v>3050</v>
      </c>
      <c r="AM27" s="172"/>
      <c r="AN27" s="172"/>
      <c r="AO27" s="172"/>
      <c r="AP27" s="173"/>
      <c r="AQ27" s="421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22"/>
      <c r="BE27" s="421"/>
      <c r="BF27" s="404"/>
      <c r="BG27" s="404"/>
      <c r="BH27" s="404"/>
      <c r="BI27" s="404"/>
      <c r="BJ27" s="404"/>
      <c r="BK27" s="404"/>
      <c r="BL27" s="404"/>
      <c r="BM27" s="404"/>
      <c r="BN27" s="404"/>
      <c r="BO27" s="404"/>
      <c r="BP27" s="404"/>
      <c r="BQ27" s="404"/>
      <c r="BR27" s="422"/>
      <c r="BS27" s="40"/>
    </row>
    <row r="28" spans="2:71" s="36" customFormat="1" ht="32.25" customHeight="1">
      <c r="B28" s="405" t="s">
        <v>224</v>
      </c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7"/>
      <c r="AL28" s="174">
        <v>3055</v>
      </c>
      <c r="AM28" s="172"/>
      <c r="AN28" s="172"/>
      <c r="AO28" s="172"/>
      <c r="AP28" s="173"/>
      <c r="AQ28" s="421">
        <v>8494</v>
      </c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404"/>
      <c r="BD28" s="422"/>
      <c r="BE28" s="421">
        <v>1757</v>
      </c>
      <c r="BF28" s="404"/>
      <c r="BG28" s="404"/>
      <c r="BH28" s="404"/>
      <c r="BI28" s="404"/>
      <c r="BJ28" s="404"/>
      <c r="BK28" s="404"/>
      <c r="BL28" s="404"/>
      <c r="BM28" s="404"/>
      <c r="BN28" s="404"/>
      <c r="BO28" s="404"/>
      <c r="BP28" s="404"/>
      <c r="BQ28" s="404"/>
      <c r="BR28" s="422"/>
      <c r="BS28" s="40"/>
    </row>
    <row r="29" spans="2:71" s="36" customFormat="1" ht="19.5" customHeight="1">
      <c r="B29" s="441" t="s">
        <v>225</v>
      </c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396">
        <v>3095</v>
      </c>
      <c r="AM29" s="396"/>
      <c r="AN29" s="396"/>
      <c r="AO29" s="396"/>
      <c r="AP29" s="396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40"/>
    </row>
    <row r="30" spans="2:71" s="36" customFormat="1" ht="19.5" customHeight="1">
      <c r="B30" s="412" t="s">
        <v>226</v>
      </c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4"/>
      <c r="AL30" s="415">
        <v>3100</v>
      </c>
      <c r="AM30" s="416"/>
      <c r="AN30" s="416"/>
      <c r="AO30" s="416"/>
      <c r="AP30" s="417"/>
      <c r="AQ30" s="415" t="s">
        <v>89</v>
      </c>
      <c r="AR30" s="416">
        <v>81</v>
      </c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6"/>
      <c r="BD30" s="417" t="s">
        <v>88</v>
      </c>
      <c r="BE30" s="415" t="s">
        <v>89</v>
      </c>
      <c r="BF30" s="416">
        <v>92</v>
      </c>
      <c r="BG30" s="416"/>
      <c r="BH30" s="416"/>
      <c r="BI30" s="416"/>
      <c r="BJ30" s="416"/>
      <c r="BK30" s="416"/>
      <c r="BL30" s="416"/>
      <c r="BM30" s="416"/>
      <c r="BN30" s="416"/>
      <c r="BO30" s="416"/>
      <c r="BP30" s="416"/>
      <c r="BQ30" s="416"/>
      <c r="BR30" s="417" t="s">
        <v>88</v>
      </c>
      <c r="BS30" s="40"/>
    </row>
    <row r="31" spans="2:71" s="36" customFormat="1" ht="19.5" customHeight="1">
      <c r="B31" s="408" t="s">
        <v>227</v>
      </c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10"/>
      <c r="AL31" s="418"/>
      <c r="AM31" s="419"/>
      <c r="AN31" s="419"/>
      <c r="AO31" s="419"/>
      <c r="AP31" s="420"/>
      <c r="AQ31" s="418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20"/>
      <c r="BE31" s="418"/>
      <c r="BF31" s="419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  <c r="BR31" s="420"/>
      <c r="BS31" s="40"/>
    </row>
    <row r="32" spans="2:71" s="36" customFormat="1" ht="19.5" customHeight="1">
      <c r="B32" s="411" t="s">
        <v>228</v>
      </c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396">
        <v>3105</v>
      </c>
      <c r="AM32" s="396"/>
      <c r="AN32" s="396"/>
      <c r="AO32" s="396"/>
      <c r="AP32" s="396"/>
      <c r="AQ32" s="51" t="s">
        <v>89</v>
      </c>
      <c r="AR32" s="404">
        <v>145</v>
      </c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52" t="s">
        <v>88</v>
      </c>
      <c r="BE32" s="51" t="s">
        <v>89</v>
      </c>
      <c r="BF32" s="404">
        <v>121</v>
      </c>
      <c r="BG32" s="404"/>
      <c r="BH32" s="404"/>
      <c r="BI32" s="404"/>
      <c r="BJ32" s="404"/>
      <c r="BK32" s="404"/>
      <c r="BL32" s="404"/>
      <c r="BM32" s="404"/>
      <c r="BN32" s="404"/>
      <c r="BO32" s="404"/>
      <c r="BP32" s="404"/>
      <c r="BQ32" s="404"/>
      <c r="BR32" s="52" t="s">
        <v>88</v>
      </c>
      <c r="BS32" s="40"/>
    </row>
    <row r="33" spans="2:71" s="36" customFormat="1" ht="19.5" customHeight="1">
      <c r="B33" s="403" t="s">
        <v>229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396">
        <v>3110</v>
      </c>
      <c r="AM33" s="396"/>
      <c r="AN33" s="396"/>
      <c r="AO33" s="396"/>
      <c r="AP33" s="396"/>
      <c r="AQ33" s="51" t="s">
        <v>89</v>
      </c>
      <c r="AR33" s="404">
        <v>77</v>
      </c>
      <c r="AS33" s="404"/>
      <c r="AT33" s="404"/>
      <c r="AU33" s="404"/>
      <c r="AV33" s="404"/>
      <c r="AW33" s="404"/>
      <c r="AX33" s="404"/>
      <c r="AY33" s="404"/>
      <c r="AZ33" s="404"/>
      <c r="BA33" s="404"/>
      <c r="BB33" s="404"/>
      <c r="BC33" s="404"/>
      <c r="BD33" s="52" t="s">
        <v>88</v>
      </c>
      <c r="BE33" s="51" t="s">
        <v>89</v>
      </c>
      <c r="BF33" s="404">
        <v>58</v>
      </c>
      <c r="BG33" s="404"/>
      <c r="BH33" s="404"/>
      <c r="BI33" s="404"/>
      <c r="BJ33" s="404"/>
      <c r="BK33" s="404"/>
      <c r="BL33" s="404"/>
      <c r="BM33" s="404"/>
      <c r="BN33" s="404"/>
      <c r="BO33" s="404"/>
      <c r="BP33" s="404"/>
      <c r="BQ33" s="404"/>
      <c r="BR33" s="52" t="s">
        <v>88</v>
      </c>
      <c r="BS33" s="40"/>
    </row>
    <row r="34" spans="2:71" s="36" customFormat="1" ht="19.5" customHeight="1">
      <c r="B34" s="403" t="s">
        <v>230</v>
      </c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3"/>
      <c r="AL34" s="396">
        <v>3115</v>
      </c>
      <c r="AM34" s="396"/>
      <c r="AN34" s="396"/>
      <c r="AO34" s="396"/>
      <c r="AP34" s="396"/>
      <c r="AQ34" s="51" t="s">
        <v>89</v>
      </c>
      <c r="AR34" s="404">
        <v>30</v>
      </c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52" t="s">
        <v>88</v>
      </c>
      <c r="BE34" s="51" t="s">
        <v>89</v>
      </c>
      <c r="BF34" s="404">
        <v>21</v>
      </c>
      <c r="BG34" s="404"/>
      <c r="BH34" s="404"/>
      <c r="BI34" s="404"/>
      <c r="BJ34" s="404"/>
      <c r="BK34" s="404"/>
      <c r="BL34" s="404"/>
      <c r="BM34" s="404"/>
      <c r="BN34" s="404"/>
      <c r="BO34" s="404"/>
      <c r="BP34" s="404"/>
      <c r="BQ34" s="404"/>
      <c r="BR34" s="52" t="s">
        <v>88</v>
      </c>
      <c r="BS34" s="40"/>
    </row>
    <row r="35" spans="2:71" s="36" customFormat="1" ht="31.5" customHeight="1">
      <c r="B35" s="405" t="s">
        <v>231</v>
      </c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7"/>
      <c r="AL35" s="174">
        <v>3116</v>
      </c>
      <c r="AM35" s="172"/>
      <c r="AN35" s="172"/>
      <c r="AO35" s="172"/>
      <c r="AP35" s="173"/>
      <c r="AQ35" s="51" t="s">
        <v>89</v>
      </c>
      <c r="AR35" s="404"/>
      <c r="AS35" s="404"/>
      <c r="AT35" s="404"/>
      <c r="AU35" s="404"/>
      <c r="AV35" s="404"/>
      <c r="AW35" s="404"/>
      <c r="AX35" s="404"/>
      <c r="AY35" s="404"/>
      <c r="AZ35" s="404"/>
      <c r="BA35" s="404"/>
      <c r="BB35" s="404"/>
      <c r="BC35" s="404"/>
      <c r="BD35" s="52" t="s">
        <v>88</v>
      </c>
      <c r="BE35" s="51" t="s">
        <v>89</v>
      </c>
      <c r="BF35" s="404"/>
      <c r="BG35" s="404"/>
      <c r="BH35" s="404"/>
      <c r="BI35" s="404"/>
      <c r="BJ35" s="404"/>
      <c r="BK35" s="404"/>
      <c r="BL35" s="404"/>
      <c r="BM35" s="404"/>
      <c r="BN35" s="404"/>
      <c r="BO35" s="404"/>
      <c r="BP35" s="404"/>
      <c r="BQ35" s="404"/>
      <c r="BR35" s="52" t="s">
        <v>88</v>
      </c>
      <c r="BS35" s="40"/>
    </row>
    <row r="36" spans="2:71" s="36" customFormat="1" ht="29.25" customHeight="1">
      <c r="B36" s="405" t="s">
        <v>232</v>
      </c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7"/>
      <c r="AL36" s="174">
        <v>3117</v>
      </c>
      <c r="AM36" s="172"/>
      <c r="AN36" s="172"/>
      <c r="AO36" s="172"/>
      <c r="AP36" s="173"/>
      <c r="AQ36" s="51" t="s">
        <v>89</v>
      </c>
      <c r="AR36" s="404"/>
      <c r="AS36" s="404"/>
      <c r="AT36" s="404"/>
      <c r="AU36" s="404"/>
      <c r="AV36" s="404"/>
      <c r="AW36" s="404"/>
      <c r="AX36" s="404"/>
      <c r="AY36" s="404"/>
      <c r="AZ36" s="404"/>
      <c r="BA36" s="404"/>
      <c r="BB36" s="404"/>
      <c r="BC36" s="404"/>
      <c r="BD36" s="52" t="s">
        <v>88</v>
      </c>
      <c r="BE36" s="51" t="s">
        <v>89</v>
      </c>
      <c r="BF36" s="404"/>
      <c r="BG36" s="404"/>
      <c r="BH36" s="404"/>
      <c r="BI36" s="404"/>
      <c r="BJ36" s="404"/>
      <c r="BK36" s="404"/>
      <c r="BL36" s="404"/>
      <c r="BM36" s="404"/>
      <c r="BN36" s="404"/>
      <c r="BO36" s="404"/>
      <c r="BP36" s="404"/>
      <c r="BQ36" s="404"/>
      <c r="BR36" s="52" t="s">
        <v>88</v>
      </c>
      <c r="BS36" s="40"/>
    </row>
    <row r="37" spans="2:71" s="36" customFormat="1" ht="13.5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4"/>
      <c r="AM37" s="54"/>
      <c r="AN37" s="54"/>
      <c r="AO37" s="54"/>
      <c r="AP37" s="54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40"/>
    </row>
    <row r="38" spans="2:71" s="36" customFormat="1" ht="19.5" customHeight="1">
      <c r="B38" s="181">
        <v>1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396">
        <v>2</v>
      </c>
      <c r="AM38" s="396"/>
      <c r="AN38" s="396"/>
      <c r="AO38" s="396"/>
      <c r="AP38" s="396"/>
      <c r="AQ38" s="421">
        <v>3</v>
      </c>
      <c r="AR38" s="404"/>
      <c r="AS38" s="404"/>
      <c r="AT38" s="404"/>
      <c r="AU38" s="404"/>
      <c r="AV38" s="404"/>
      <c r="AW38" s="404"/>
      <c r="AX38" s="404"/>
      <c r="AY38" s="404"/>
      <c r="AZ38" s="404"/>
      <c r="BA38" s="404"/>
      <c r="BB38" s="404"/>
      <c r="BC38" s="404"/>
      <c r="BD38" s="422"/>
      <c r="BE38" s="397">
        <v>4</v>
      </c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40"/>
    </row>
    <row r="39" spans="2:71" s="36" customFormat="1" ht="30" customHeight="1">
      <c r="B39" s="405" t="s">
        <v>233</v>
      </c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7"/>
      <c r="AL39" s="174">
        <v>3118</v>
      </c>
      <c r="AM39" s="172"/>
      <c r="AN39" s="172"/>
      <c r="AO39" s="172"/>
      <c r="AP39" s="173"/>
      <c r="AQ39" s="51" t="s">
        <v>89</v>
      </c>
      <c r="AR39" s="404">
        <v>30</v>
      </c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404"/>
      <c r="BD39" s="52" t="s">
        <v>88</v>
      </c>
      <c r="BE39" s="51" t="s">
        <v>89</v>
      </c>
      <c r="BF39" s="404"/>
      <c r="BG39" s="404"/>
      <c r="BH39" s="404"/>
      <c r="BI39" s="404"/>
      <c r="BJ39" s="404"/>
      <c r="BK39" s="404"/>
      <c r="BL39" s="404"/>
      <c r="BM39" s="404"/>
      <c r="BN39" s="404"/>
      <c r="BO39" s="404"/>
      <c r="BP39" s="404"/>
      <c r="BQ39" s="404"/>
      <c r="BR39" s="52" t="s">
        <v>88</v>
      </c>
      <c r="BS39" s="40"/>
    </row>
    <row r="40" spans="2:71" s="36" customFormat="1" ht="19.5" customHeight="1">
      <c r="B40" s="405" t="s">
        <v>234</v>
      </c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7"/>
      <c r="AL40" s="174">
        <v>3135</v>
      </c>
      <c r="AM40" s="172"/>
      <c r="AN40" s="172"/>
      <c r="AO40" s="172"/>
      <c r="AP40" s="173"/>
      <c r="AQ40" s="51" t="s">
        <v>89</v>
      </c>
      <c r="AR40" s="404">
        <v>24</v>
      </c>
      <c r="AS40" s="404"/>
      <c r="AT40" s="404"/>
      <c r="AU40" s="404"/>
      <c r="AV40" s="404"/>
      <c r="AW40" s="404"/>
      <c r="AX40" s="404"/>
      <c r="AY40" s="404"/>
      <c r="AZ40" s="404"/>
      <c r="BA40" s="404"/>
      <c r="BB40" s="404"/>
      <c r="BC40" s="404"/>
      <c r="BD40" s="52" t="s">
        <v>88</v>
      </c>
      <c r="BE40" s="51" t="s">
        <v>89</v>
      </c>
      <c r="BF40" s="404"/>
      <c r="BG40" s="404"/>
      <c r="BH40" s="404"/>
      <c r="BI40" s="404"/>
      <c r="BJ40" s="404"/>
      <c r="BK40" s="404"/>
      <c r="BL40" s="404"/>
      <c r="BM40" s="404"/>
      <c r="BN40" s="404"/>
      <c r="BO40" s="404"/>
      <c r="BP40" s="404"/>
      <c r="BQ40" s="404"/>
      <c r="BR40" s="52" t="s">
        <v>88</v>
      </c>
      <c r="BS40" s="40"/>
    </row>
    <row r="41" spans="2:71" s="36" customFormat="1" ht="19.5" customHeight="1">
      <c r="B41" s="405" t="s">
        <v>235</v>
      </c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7"/>
      <c r="AL41" s="174">
        <v>3140</v>
      </c>
      <c r="AM41" s="172"/>
      <c r="AN41" s="172"/>
      <c r="AO41" s="172"/>
      <c r="AP41" s="173"/>
      <c r="AQ41" s="51" t="s">
        <v>89</v>
      </c>
      <c r="AR41" s="404"/>
      <c r="AS41" s="404"/>
      <c r="AT41" s="404"/>
      <c r="AU41" s="404"/>
      <c r="AV41" s="404"/>
      <c r="AW41" s="404"/>
      <c r="AX41" s="404"/>
      <c r="AY41" s="404"/>
      <c r="AZ41" s="404"/>
      <c r="BA41" s="404"/>
      <c r="BB41" s="404"/>
      <c r="BC41" s="404"/>
      <c r="BD41" s="52" t="s">
        <v>88</v>
      </c>
      <c r="BE41" s="51" t="s">
        <v>89</v>
      </c>
      <c r="BF41" s="404"/>
      <c r="BG41" s="404"/>
      <c r="BH41" s="404"/>
      <c r="BI41" s="404"/>
      <c r="BJ41" s="404"/>
      <c r="BK41" s="404"/>
      <c r="BL41" s="404"/>
      <c r="BM41" s="404"/>
      <c r="BN41" s="404"/>
      <c r="BO41" s="404"/>
      <c r="BP41" s="404"/>
      <c r="BQ41" s="404"/>
      <c r="BR41" s="52" t="s">
        <v>88</v>
      </c>
      <c r="BS41" s="40"/>
    </row>
    <row r="42" spans="2:71" s="36" customFormat="1" ht="19.5" customHeight="1">
      <c r="B42" s="405" t="s">
        <v>236</v>
      </c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7"/>
      <c r="AL42" s="174">
        <v>3145</v>
      </c>
      <c r="AM42" s="172"/>
      <c r="AN42" s="172"/>
      <c r="AO42" s="172"/>
      <c r="AP42" s="173"/>
      <c r="AQ42" s="51" t="s">
        <v>89</v>
      </c>
      <c r="AR42" s="404"/>
      <c r="AS42" s="404"/>
      <c r="AT42" s="404"/>
      <c r="AU42" s="404"/>
      <c r="AV42" s="404"/>
      <c r="AW42" s="404"/>
      <c r="AX42" s="404"/>
      <c r="AY42" s="404"/>
      <c r="AZ42" s="404"/>
      <c r="BA42" s="404"/>
      <c r="BB42" s="404"/>
      <c r="BC42" s="404"/>
      <c r="BD42" s="52" t="s">
        <v>88</v>
      </c>
      <c r="BE42" s="51" t="s">
        <v>89</v>
      </c>
      <c r="BF42" s="404"/>
      <c r="BG42" s="404"/>
      <c r="BH42" s="404"/>
      <c r="BI42" s="404"/>
      <c r="BJ42" s="404"/>
      <c r="BK42" s="404"/>
      <c r="BL42" s="404"/>
      <c r="BM42" s="404"/>
      <c r="BN42" s="404"/>
      <c r="BO42" s="404"/>
      <c r="BP42" s="404"/>
      <c r="BQ42" s="404"/>
      <c r="BR42" s="52" t="s">
        <v>88</v>
      </c>
      <c r="BS42" s="40"/>
    </row>
    <row r="43" spans="2:71" s="36" customFormat="1" ht="31.5" customHeight="1">
      <c r="B43" s="405" t="s">
        <v>237</v>
      </c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7"/>
      <c r="AL43" s="174">
        <v>3150</v>
      </c>
      <c r="AM43" s="172"/>
      <c r="AN43" s="172"/>
      <c r="AO43" s="172"/>
      <c r="AP43" s="173"/>
      <c r="AQ43" s="51" t="s">
        <v>89</v>
      </c>
      <c r="AR43" s="404"/>
      <c r="AS43" s="404"/>
      <c r="AT43" s="404"/>
      <c r="AU43" s="404"/>
      <c r="AV43" s="404"/>
      <c r="AW43" s="404"/>
      <c r="AX43" s="404"/>
      <c r="AY43" s="404"/>
      <c r="AZ43" s="404"/>
      <c r="BA43" s="404"/>
      <c r="BB43" s="404"/>
      <c r="BC43" s="404"/>
      <c r="BD43" s="52" t="s">
        <v>88</v>
      </c>
      <c r="BE43" s="51" t="s">
        <v>89</v>
      </c>
      <c r="BF43" s="404"/>
      <c r="BG43" s="404"/>
      <c r="BH43" s="404"/>
      <c r="BI43" s="404"/>
      <c r="BJ43" s="404"/>
      <c r="BK43" s="404"/>
      <c r="BL43" s="404"/>
      <c r="BM43" s="404"/>
      <c r="BN43" s="404"/>
      <c r="BO43" s="404"/>
      <c r="BP43" s="404"/>
      <c r="BQ43" s="404"/>
      <c r="BR43" s="52" t="s">
        <v>88</v>
      </c>
      <c r="BS43" s="40"/>
    </row>
    <row r="44" spans="2:71" s="36" customFormat="1" ht="29.25" customHeight="1">
      <c r="B44" s="405" t="s">
        <v>238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7"/>
      <c r="AL44" s="174">
        <v>3155</v>
      </c>
      <c r="AM44" s="172"/>
      <c r="AN44" s="172"/>
      <c r="AO44" s="172"/>
      <c r="AP44" s="173"/>
      <c r="AQ44" s="51" t="s">
        <v>89</v>
      </c>
      <c r="AR44" s="404">
        <v>9381</v>
      </c>
      <c r="AS44" s="404"/>
      <c r="AT44" s="404"/>
      <c r="AU44" s="404"/>
      <c r="AV44" s="404"/>
      <c r="AW44" s="404"/>
      <c r="AX44" s="404"/>
      <c r="AY44" s="404"/>
      <c r="AZ44" s="404"/>
      <c r="BA44" s="404"/>
      <c r="BB44" s="404"/>
      <c r="BC44" s="404"/>
      <c r="BD44" s="52" t="s">
        <v>88</v>
      </c>
      <c r="BE44" s="51" t="s">
        <v>89</v>
      </c>
      <c r="BF44" s="404">
        <v>1853</v>
      </c>
      <c r="BG44" s="404"/>
      <c r="BH44" s="404"/>
      <c r="BI44" s="404"/>
      <c r="BJ44" s="404"/>
      <c r="BK44" s="404"/>
      <c r="BL44" s="404"/>
      <c r="BM44" s="404"/>
      <c r="BN44" s="404"/>
      <c r="BO44" s="404"/>
      <c r="BP44" s="404"/>
      <c r="BQ44" s="404"/>
      <c r="BR44" s="52" t="s">
        <v>88</v>
      </c>
      <c r="BS44" s="40"/>
    </row>
    <row r="45" spans="2:71" s="36" customFormat="1" ht="19.5" customHeight="1">
      <c r="B45" s="403" t="s">
        <v>239</v>
      </c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3"/>
      <c r="AL45" s="396">
        <v>3190</v>
      </c>
      <c r="AM45" s="396"/>
      <c r="AN45" s="396"/>
      <c r="AO45" s="396"/>
      <c r="AP45" s="396"/>
      <c r="AQ45" s="51" t="s">
        <v>89</v>
      </c>
      <c r="AR45" s="404">
        <v>7</v>
      </c>
      <c r="AS45" s="404"/>
      <c r="AT45" s="404"/>
      <c r="AU45" s="404"/>
      <c r="AV45" s="404"/>
      <c r="AW45" s="404"/>
      <c r="AX45" s="404"/>
      <c r="AY45" s="404"/>
      <c r="AZ45" s="404"/>
      <c r="BA45" s="404"/>
      <c r="BB45" s="404"/>
      <c r="BC45" s="404"/>
      <c r="BD45" s="52" t="s">
        <v>88</v>
      </c>
      <c r="BE45" s="51" t="s">
        <v>89</v>
      </c>
      <c r="BF45" s="404">
        <v>3</v>
      </c>
      <c r="BG45" s="404"/>
      <c r="BH45" s="404"/>
      <c r="BI45" s="404"/>
      <c r="BJ45" s="404"/>
      <c r="BK45" s="404"/>
      <c r="BL45" s="404"/>
      <c r="BM45" s="404"/>
      <c r="BN45" s="404"/>
      <c r="BO45" s="404"/>
      <c r="BP45" s="404"/>
      <c r="BQ45" s="404"/>
      <c r="BR45" s="52" t="s">
        <v>88</v>
      </c>
      <c r="BS45" s="40"/>
    </row>
    <row r="46" spans="2:71" s="36" customFormat="1" ht="19.5" customHeight="1">
      <c r="B46" s="423" t="s">
        <v>240</v>
      </c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3"/>
      <c r="AI46" s="423"/>
      <c r="AJ46" s="423"/>
      <c r="AK46" s="423"/>
      <c r="AL46" s="401">
        <v>3195</v>
      </c>
      <c r="AM46" s="401"/>
      <c r="AN46" s="401"/>
      <c r="AO46" s="401"/>
      <c r="AP46" s="401"/>
      <c r="AQ46" s="394">
        <f>SUM(AQ14:BD29)-SUM(AR30:BC45)+AR39</f>
        <v>199</v>
      </c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>
        <f>SUM(BE14:BR29)-SUM(BF30:BQ45)</f>
        <v>-179</v>
      </c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55"/>
    </row>
    <row r="47" spans="2:71" s="36" customFormat="1" ht="33.75" customHeight="1">
      <c r="B47" s="424" t="s">
        <v>241</v>
      </c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26"/>
      <c r="AL47" s="415">
        <v>3200</v>
      </c>
      <c r="AM47" s="416"/>
      <c r="AN47" s="416"/>
      <c r="AO47" s="416"/>
      <c r="AP47" s="417"/>
      <c r="AQ47" s="415"/>
      <c r="AR47" s="416"/>
      <c r="AS47" s="416"/>
      <c r="AT47" s="416"/>
      <c r="AU47" s="416"/>
      <c r="AV47" s="416"/>
      <c r="AW47" s="416"/>
      <c r="AX47" s="416"/>
      <c r="AY47" s="416"/>
      <c r="AZ47" s="416"/>
      <c r="BA47" s="416"/>
      <c r="BB47" s="416"/>
      <c r="BC47" s="416"/>
      <c r="BD47" s="417"/>
      <c r="BE47" s="415"/>
      <c r="BF47" s="416"/>
      <c r="BG47" s="416"/>
      <c r="BH47" s="416"/>
      <c r="BI47" s="416"/>
      <c r="BJ47" s="416"/>
      <c r="BK47" s="416"/>
      <c r="BL47" s="416"/>
      <c r="BM47" s="416"/>
      <c r="BN47" s="416"/>
      <c r="BO47" s="416"/>
      <c r="BP47" s="416"/>
      <c r="BQ47" s="416"/>
      <c r="BR47" s="417"/>
      <c r="BS47" s="40"/>
    </row>
    <row r="48" spans="2:71" s="36" customFormat="1" ht="19.5" customHeight="1">
      <c r="B48" s="430" t="s">
        <v>242</v>
      </c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2"/>
      <c r="AL48" s="427"/>
      <c r="AM48" s="428"/>
      <c r="AN48" s="428"/>
      <c r="AO48" s="428"/>
      <c r="AP48" s="429"/>
      <c r="AQ48" s="427"/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9"/>
      <c r="BE48" s="427"/>
      <c r="BF48" s="428"/>
      <c r="BG48" s="428"/>
      <c r="BH48" s="428"/>
      <c r="BI48" s="428"/>
      <c r="BJ48" s="428"/>
      <c r="BK48" s="428"/>
      <c r="BL48" s="428"/>
      <c r="BM48" s="428"/>
      <c r="BN48" s="428"/>
      <c r="BO48" s="428"/>
      <c r="BP48" s="428"/>
      <c r="BQ48" s="428"/>
      <c r="BR48" s="429"/>
      <c r="BS48" s="40"/>
    </row>
    <row r="49" spans="2:71" s="36" customFormat="1" ht="19.5" customHeight="1">
      <c r="B49" s="433" t="s">
        <v>243</v>
      </c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435"/>
      <c r="AL49" s="418"/>
      <c r="AM49" s="419"/>
      <c r="AN49" s="419"/>
      <c r="AO49" s="419"/>
      <c r="AP49" s="420"/>
      <c r="AQ49" s="418"/>
      <c r="AR49" s="419"/>
      <c r="AS49" s="419"/>
      <c r="AT49" s="419"/>
      <c r="AU49" s="419"/>
      <c r="AV49" s="419"/>
      <c r="AW49" s="419"/>
      <c r="AX49" s="419"/>
      <c r="AY49" s="419"/>
      <c r="AZ49" s="419"/>
      <c r="BA49" s="419"/>
      <c r="BB49" s="419"/>
      <c r="BC49" s="419"/>
      <c r="BD49" s="420"/>
      <c r="BE49" s="418"/>
      <c r="BF49" s="419"/>
      <c r="BG49" s="419"/>
      <c r="BH49" s="419"/>
      <c r="BI49" s="419"/>
      <c r="BJ49" s="419"/>
      <c r="BK49" s="419"/>
      <c r="BL49" s="419"/>
      <c r="BM49" s="419"/>
      <c r="BN49" s="419"/>
      <c r="BO49" s="419"/>
      <c r="BP49" s="419"/>
      <c r="BQ49" s="419"/>
      <c r="BR49" s="420"/>
      <c r="BS49" s="40"/>
    </row>
    <row r="50" spans="2:71" s="36" customFormat="1" ht="19.5" customHeight="1">
      <c r="B50" s="445" t="s">
        <v>244</v>
      </c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445"/>
      <c r="AG50" s="445"/>
      <c r="AH50" s="445"/>
      <c r="AI50" s="445"/>
      <c r="AJ50" s="445"/>
      <c r="AK50" s="445"/>
      <c r="AL50" s="396">
        <v>3205</v>
      </c>
      <c r="AM50" s="396"/>
      <c r="AN50" s="396"/>
      <c r="AO50" s="396"/>
      <c r="AP50" s="396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  <c r="BK50" s="397"/>
      <c r="BL50" s="397"/>
      <c r="BM50" s="397"/>
      <c r="BN50" s="397"/>
      <c r="BO50" s="397"/>
      <c r="BP50" s="397"/>
      <c r="BQ50" s="397"/>
      <c r="BR50" s="397"/>
      <c r="BS50" s="40"/>
    </row>
    <row r="51" spans="2:71" s="36" customFormat="1" ht="19.5" customHeight="1">
      <c r="B51" s="412" t="s">
        <v>245</v>
      </c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  <c r="AF51" s="413"/>
      <c r="AG51" s="413"/>
      <c r="AH51" s="413"/>
      <c r="AI51" s="413"/>
      <c r="AJ51" s="413"/>
      <c r="AK51" s="414"/>
      <c r="AL51" s="415">
        <v>3215</v>
      </c>
      <c r="AM51" s="416"/>
      <c r="AN51" s="416"/>
      <c r="AO51" s="416"/>
      <c r="AP51" s="417"/>
      <c r="AQ51" s="415"/>
      <c r="AR51" s="416"/>
      <c r="AS51" s="416"/>
      <c r="AT51" s="416"/>
      <c r="AU51" s="416"/>
      <c r="AV51" s="416"/>
      <c r="AW51" s="416"/>
      <c r="AX51" s="416"/>
      <c r="AY51" s="416"/>
      <c r="AZ51" s="416"/>
      <c r="BA51" s="416"/>
      <c r="BB51" s="416"/>
      <c r="BC51" s="416"/>
      <c r="BD51" s="417"/>
      <c r="BE51" s="415"/>
      <c r="BF51" s="416"/>
      <c r="BG51" s="416"/>
      <c r="BH51" s="416"/>
      <c r="BI51" s="416"/>
      <c r="BJ51" s="416"/>
      <c r="BK51" s="416"/>
      <c r="BL51" s="416"/>
      <c r="BM51" s="416"/>
      <c r="BN51" s="416"/>
      <c r="BO51" s="416"/>
      <c r="BP51" s="416"/>
      <c r="BQ51" s="416"/>
      <c r="BR51" s="417"/>
      <c r="BS51" s="40"/>
    </row>
    <row r="52" spans="2:71" s="36" customFormat="1" ht="19.5" customHeight="1">
      <c r="B52" s="433" t="s">
        <v>246</v>
      </c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5"/>
      <c r="AL52" s="418"/>
      <c r="AM52" s="419"/>
      <c r="AN52" s="419"/>
      <c r="AO52" s="419"/>
      <c r="AP52" s="420"/>
      <c r="AQ52" s="418"/>
      <c r="AR52" s="419"/>
      <c r="AS52" s="419"/>
      <c r="AT52" s="419"/>
      <c r="AU52" s="419"/>
      <c r="AV52" s="419"/>
      <c r="AW52" s="419"/>
      <c r="AX52" s="419"/>
      <c r="AY52" s="419"/>
      <c r="AZ52" s="419"/>
      <c r="BA52" s="419"/>
      <c r="BB52" s="419"/>
      <c r="BC52" s="419"/>
      <c r="BD52" s="420"/>
      <c r="BE52" s="418"/>
      <c r="BF52" s="419"/>
      <c r="BG52" s="419"/>
      <c r="BH52" s="419"/>
      <c r="BI52" s="419"/>
      <c r="BJ52" s="419"/>
      <c r="BK52" s="419"/>
      <c r="BL52" s="419"/>
      <c r="BM52" s="419"/>
      <c r="BN52" s="419"/>
      <c r="BO52" s="419"/>
      <c r="BP52" s="419"/>
      <c r="BQ52" s="419"/>
      <c r="BR52" s="420"/>
      <c r="BS52" s="40"/>
    </row>
    <row r="53" spans="2:71" s="36" customFormat="1" ht="19.5" customHeight="1">
      <c r="B53" s="436" t="s">
        <v>247</v>
      </c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396">
        <v>3220</v>
      </c>
      <c r="AM53" s="396"/>
      <c r="AN53" s="396"/>
      <c r="AO53" s="396"/>
      <c r="AP53" s="396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40"/>
    </row>
    <row r="54" spans="2:71" s="36" customFormat="1" ht="19.5" customHeight="1">
      <c r="B54" s="403" t="s">
        <v>248</v>
      </c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3"/>
      <c r="AI54" s="403"/>
      <c r="AJ54" s="403"/>
      <c r="AK54" s="403"/>
      <c r="AL54" s="396">
        <v>3225</v>
      </c>
      <c r="AM54" s="396"/>
      <c r="AN54" s="396"/>
      <c r="AO54" s="396"/>
      <c r="AP54" s="396"/>
      <c r="AQ54" s="397"/>
      <c r="AR54" s="397"/>
      <c r="AS54" s="397"/>
      <c r="AT54" s="397"/>
      <c r="AU54" s="397"/>
      <c r="AV54" s="397"/>
      <c r="AW54" s="397"/>
      <c r="AX54" s="397"/>
      <c r="AY54" s="397"/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40"/>
    </row>
    <row r="55" spans="2:71" s="56" customFormat="1" ht="19.5" customHeight="1">
      <c r="B55" s="442" t="s">
        <v>249</v>
      </c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4"/>
      <c r="AL55" s="437">
        <v>3230</v>
      </c>
      <c r="AM55" s="438"/>
      <c r="AN55" s="438"/>
      <c r="AO55" s="438"/>
      <c r="AP55" s="439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  <c r="BQ55" s="440"/>
      <c r="BR55" s="440"/>
      <c r="BS55" s="57"/>
    </row>
    <row r="56" spans="2:71" s="56" customFormat="1" ht="30.75" customHeight="1">
      <c r="B56" s="442" t="s">
        <v>250</v>
      </c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4"/>
      <c r="AL56" s="437">
        <v>3235</v>
      </c>
      <c r="AM56" s="438"/>
      <c r="AN56" s="438"/>
      <c r="AO56" s="438"/>
      <c r="AP56" s="439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/>
      <c r="BG56" s="440"/>
      <c r="BH56" s="440"/>
      <c r="BI56" s="440"/>
      <c r="BJ56" s="440"/>
      <c r="BK56" s="440"/>
      <c r="BL56" s="440"/>
      <c r="BM56" s="440"/>
      <c r="BN56" s="440"/>
      <c r="BO56" s="440"/>
      <c r="BP56" s="440"/>
      <c r="BQ56" s="440"/>
      <c r="BR56" s="440"/>
      <c r="BS56" s="57"/>
    </row>
    <row r="57" spans="2:71" s="36" customFormat="1" ht="19.5" customHeight="1">
      <c r="B57" s="441" t="s">
        <v>225</v>
      </c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396">
        <v>3250</v>
      </c>
      <c r="AM57" s="396"/>
      <c r="AN57" s="396"/>
      <c r="AO57" s="396"/>
      <c r="AP57" s="396"/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40"/>
    </row>
    <row r="58" spans="2:71" s="36" customFormat="1" ht="19.5" customHeight="1">
      <c r="B58" s="412" t="s">
        <v>251</v>
      </c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13"/>
      <c r="AF58" s="413"/>
      <c r="AG58" s="413"/>
      <c r="AH58" s="413"/>
      <c r="AI58" s="413"/>
      <c r="AJ58" s="413"/>
      <c r="AK58" s="414"/>
      <c r="AL58" s="415">
        <v>3255</v>
      </c>
      <c r="AM58" s="416"/>
      <c r="AN58" s="416"/>
      <c r="AO58" s="416"/>
      <c r="AP58" s="417"/>
      <c r="AQ58" s="415" t="s">
        <v>89</v>
      </c>
      <c r="AR58" s="416"/>
      <c r="AS58" s="416"/>
      <c r="AT58" s="416"/>
      <c r="AU58" s="416"/>
      <c r="AV58" s="416"/>
      <c r="AW58" s="416"/>
      <c r="AX58" s="416"/>
      <c r="AY58" s="416"/>
      <c r="AZ58" s="416"/>
      <c r="BA58" s="416"/>
      <c r="BB58" s="416"/>
      <c r="BC58" s="416"/>
      <c r="BD58" s="417" t="s">
        <v>88</v>
      </c>
      <c r="BE58" s="415" t="s">
        <v>89</v>
      </c>
      <c r="BF58" s="416"/>
      <c r="BG58" s="416"/>
      <c r="BH58" s="416"/>
      <c r="BI58" s="416"/>
      <c r="BJ58" s="416"/>
      <c r="BK58" s="416"/>
      <c r="BL58" s="416"/>
      <c r="BM58" s="416"/>
      <c r="BN58" s="416"/>
      <c r="BO58" s="416"/>
      <c r="BP58" s="416"/>
      <c r="BQ58" s="416"/>
      <c r="BR58" s="417" t="s">
        <v>88</v>
      </c>
      <c r="BS58" s="40"/>
    </row>
    <row r="59" spans="2:71" s="36" customFormat="1" ht="19.5" customHeight="1">
      <c r="B59" s="433" t="s">
        <v>243</v>
      </c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5"/>
      <c r="AL59" s="418"/>
      <c r="AM59" s="419"/>
      <c r="AN59" s="419"/>
      <c r="AO59" s="419"/>
      <c r="AP59" s="420"/>
      <c r="AQ59" s="418"/>
      <c r="AR59" s="419"/>
      <c r="AS59" s="419"/>
      <c r="AT59" s="419"/>
      <c r="AU59" s="419"/>
      <c r="AV59" s="419"/>
      <c r="AW59" s="419"/>
      <c r="AX59" s="419"/>
      <c r="AY59" s="419"/>
      <c r="AZ59" s="419"/>
      <c r="BA59" s="419"/>
      <c r="BB59" s="419"/>
      <c r="BC59" s="419"/>
      <c r="BD59" s="420"/>
      <c r="BE59" s="418"/>
      <c r="BF59" s="419"/>
      <c r="BG59" s="419"/>
      <c r="BH59" s="419"/>
      <c r="BI59" s="419"/>
      <c r="BJ59" s="419"/>
      <c r="BK59" s="419"/>
      <c r="BL59" s="419"/>
      <c r="BM59" s="419"/>
      <c r="BN59" s="419"/>
      <c r="BO59" s="419"/>
      <c r="BP59" s="419"/>
      <c r="BQ59" s="419"/>
      <c r="BR59" s="420"/>
      <c r="BS59" s="40"/>
    </row>
    <row r="60" spans="2:71" s="36" customFormat="1" ht="19.5" customHeight="1">
      <c r="B60" s="436" t="s">
        <v>244</v>
      </c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  <c r="AI60" s="436"/>
      <c r="AJ60" s="436"/>
      <c r="AK60" s="436"/>
      <c r="AL60" s="396">
        <v>3260</v>
      </c>
      <c r="AM60" s="396"/>
      <c r="AN60" s="396"/>
      <c r="AO60" s="396"/>
      <c r="AP60" s="396"/>
      <c r="AQ60" s="51" t="s">
        <v>89</v>
      </c>
      <c r="AR60" s="404">
        <v>102</v>
      </c>
      <c r="AS60" s="404"/>
      <c r="AT60" s="404"/>
      <c r="AU60" s="404"/>
      <c r="AV60" s="404"/>
      <c r="AW60" s="404"/>
      <c r="AX60" s="404"/>
      <c r="AY60" s="404"/>
      <c r="AZ60" s="404"/>
      <c r="BA60" s="404"/>
      <c r="BB60" s="404"/>
      <c r="BC60" s="404"/>
      <c r="BD60" s="52" t="s">
        <v>88</v>
      </c>
      <c r="BE60" s="51" t="s">
        <v>89</v>
      </c>
      <c r="BF60" s="404"/>
      <c r="BG60" s="404"/>
      <c r="BH60" s="404"/>
      <c r="BI60" s="404"/>
      <c r="BJ60" s="404"/>
      <c r="BK60" s="404"/>
      <c r="BL60" s="404"/>
      <c r="BM60" s="404"/>
      <c r="BN60" s="404"/>
      <c r="BO60" s="404"/>
      <c r="BP60" s="404"/>
      <c r="BQ60" s="404"/>
      <c r="BR60" s="52" t="s">
        <v>88</v>
      </c>
      <c r="BS60" s="40"/>
    </row>
    <row r="61" spans="2:71" s="36" customFormat="1" ht="19.5" customHeight="1">
      <c r="B61" s="403" t="s">
        <v>252</v>
      </c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396">
        <v>3270</v>
      </c>
      <c r="AM61" s="396"/>
      <c r="AN61" s="396"/>
      <c r="AO61" s="396"/>
      <c r="AP61" s="396"/>
      <c r="AQ61" s="51" t="s">
        <v>89</v>
      </c>
      <c r="AR61" s="404"/>
      <c r="AS61" s="404"/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52" t="s">
        <v>88</v>
      </c>
      <c r="BE61" s="51" t="s">
        <v>89</v>
      </c>
      <c r="BF61" s="404"/>
      <c r="BG61" s="404"/>
      <c r="BH61" s="404"/>
      <c r="BI61" s="404"/>
      <c r="BJ61" s="404"/>
      <c r="BK61" s="404"/>
      <c r="BL61" s="404"/>
      <c r="BM61" s="404"/>
      <c r="BN61" s="404"/>
      <c r="BO61" s="404"/>
      <c r="BP61" s="404"/>
      <c r="BQ61" s="404"/>
      <c r="BR61" s="52" t="s">
        <v>88</v>
      </c>
      <c r="BS61" s="40"/>
    </row>
    <row r="62" spans="2:71" s="36" customFormat="1" ht="19.5" customHeight="1">
      <c r="B62" s="405" t="s">
        <v>253</v>
      </c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  <c r="AA62" s="406"/>
      <c r="AB62" s="406"/>
      <c r="AC62" s="406"/>
      <c r="AD62" s="406"/>
      <c r="AE62" s="406"/>
      <c r="AF62" s="406"/>
      <c r="AG62" s="406"/>
      <c r="AH62" s="406"/>
      <c r="AI62" s="406"/>
      <c r="AJ62" s="406"/>
      <c r="AK62" s="407"/>
      <c r="AL62" s="174">
        <v>3275</v>
      </c>
      <c r="AM62" s="172"/>
      <c r="AN62" s="172"/>
      <c r="AO62" s="172"/>
      <c r="AP62" s="173"/>
      <c r="AQ62" s="51" t="s">
        <v>89</v>
      </c>
      <c r="AR62" s="404"/>
      <c r="AS62" s="404"/>
      <c r="AT62" s="404"/>
      <c r="AU62" s="404"/>
      <c r="AV62" s="404"/>
      <c r="AW62" s="404"/>
      <c r="AX62" s="404"/>
      <c r="AY62" s="404"/>
      <c r="AZ62" s="404"/>
      <c r="BA62" s="404"/>
      <c r="BB62" s="404"/>
      <c r="BC62" s="404"/>
      <c r="BD62" s="52" t="s">
        <v>88</v>
      </c>
      <c r="BE62" s="51" t="s">
        <v>89</v>
      </c>
      <c r="BF62" s="404"/>
      <c r="BG62" s="404"/>
      <c r="BH62" s="404"/>
      <c r="BI62" s="404"/>
      <c r="BJ62" s="404"/>
      <c r="BK62" s="404"/>
      <c r="BL62" s="404"/>
      <c r="BM62" s="404"/>
      <c r="BN62" s="404"/>
      <c r="BO62" s="404"/>
      <c r="BP62" s="404"/>
      <c r="BQ62" s="404"/>
      <c r="BR62" s="52" t="s">
        <v>88</v>
      </c>
      <c r="BS62" s="40"/>
    </row>
    <row r="63" spans="2:71" s="36" customFormat="1" ht="33.75" customHeight="1">
      <c r="B63" s="405" t="s">
        <v>254</v>
      </c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406"/>
      <c r="AE63" s="406"/>
      <c r="AF63" s="406"/>
      <c r="AG63" s="406"/>
      <c r="AH63" s="406"/>
      <c r="AI63" s="406"/>
      <c r="AJ63" s="406"/>
      <c r="AK63" s="407"/>
      <c r="AL63" s="174">
        <v>3280</v>
      </c>
      <c r="AM63" s="172"/>
      <c r="AN63" s="172"/>
      <c r="AO63" s="172"/>
      <c r="AP63" s="173"/>
      <c r="AQ63" s="51" t="s">
        <v>89</v>
      </c>
      <c r="AR63" s="404"/>
      <c r="AS63" s="404"/>
      <c r="AT63" s="404"/>
      <c r="AU63" s="404"/>
      <c r="AV63" s="404"/>
      <c r="AW63" s="404"/>
      <c r="AX63" s="404"/>
      <c r="AY63" s="404"/>
      <c r="AZ63" s="404"/>
      <c r="BA63" s="404"/>
      <c r="BB63" s="404"/>
      <c r="BC63" s="404"/>
      <c r="BD63" s="52" t="s">
        <v>88</v>
      </c>
      <c r="BE63" s="51" t="s">
        <v>89</v>
      </c>
      <c r="BF63" s="404"/>
      <c r="BG63" s="404"/>
      <c r="BH63" s="404"/>
      <c r="BI63" s="404"/>
      <c r="BJ63" s="404"/>
      <c r="BK63" s="404"/>
      <c r="BL63" s="404"/>
      <c r="BM63" s="404"/>
      <c r="BN63" s="404"/>
      <c r="BO63" s="404"/>
      <c r="BP63" s="404"/>
      <c r="BQ63" s="404"/>
      <c r="BR63" s="52" t="s">
        <v>88</v>
      </c>
      <c r="BS63" s="40"/>
    </row>
    <row r="64" spans="2:71" s="36" customFormat="1" ht="19.5" customHeight="1">
      <c r="B64" s="403" t="s">
        <v>255</v>
      </c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403"/>
      <c r="AC64" s="403"/>
      <c r="AD64" s="403"/>
      <c r="AE64" s="403"/>
      <c r="AF64" s="403"/>
      <c r="AG64" s="403"/>
      <c r="AH64" s="403"/>
      <c r="AI64" s="403"/>
      <c r="AJ64" s="403"/>
      <c r="AK64" s="403"/>
      <c r="AL64" s="396">
        <v>3290</v>
      </c>
      <c r="AM64" s="396"/>
      <c r="AN64" s="396"/>
      <c r="AO64" s="396"/>
      <c r="AP64" s="396"/>
      <c r="AQ64" s="51" t="s">
        <v>89</v>
      </c>
      <c r="AR64" s="404"/>
      <c r="AS64" s="404"/>
      <c r="AT64" s="404"/>
      <c r="AU64" s="404"/>
      <c r="AV64" s="404"/>
      <c r="AW64" s="404"/>
      <c r="AX64" s="404"/>
      <c r="AY64" s="404"/>
      <c r="AZ64" s="404"/>
      <c r="BA64" s="404"/>
      <c r="BB64" s="404"/>
      <c r="BC64" s="404"/>
      <c r="BD64" s="52" t="s">
        <v>88</v>
      </c>
      <c r="BE64" s="51" t="s">
        <v>89</v>
      </c>
      <c r="BF64" s="404"/>
      <c r="BG64" s="404"/>
      <c r="BH64" s="404"/>
      <c r="BI64" s="404"/>
      <c r="BJ64" s="404"/>
      <c r="BK64" s="404"/>
      <c r="BL64" s="404"/>
      <c r="BM64" s="404"/>
      <c r="BN64" s="404"/>
      <c r="BO64" s="404"/>
      <c r="BP64" s="404"/>
      <c r="BQ64" s="404"/>
      <c r="BR64" s="52" t="s">
        <v>88</v>
      </c>
      <c r="BS64" s="40"/>
    </row>
    <row r="65" spans="2:71" s="36" customFormat="1" ht="35.25" customHeight="1">
      <c r="B65" s="423" t="s">
        <v>256</v>
      </c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3"/>
      <c r="AH65" s="423"/>
      <c r="AI65" s="423"/>
      <c r="AJ65" s="423"/>
      <c r="AK65" s="423"/>
      <c r="AL65" s="401">
        <v>3295</v>
      </c>
      <c r="AM65" s="401"/>
      <c r="AN65" s="401"/>
      <c r="AO65" s="401"/>
      <c r="AP65" s="401"/>
      <c r="AQ65" s="394">
        <f>SUM(AQ47:BD57)-SUM(AR58:BC64)</f>
        <v>-102</v>
      </c>
      <c r="AR65" s="394"/>
      <c r="AS65" s="394"/>
      <c r="AT65" s="394"/>
      <c r="AU65" s="394"/>
      <c r="AV65" s="394"/>
      <c r="AW65" s="394"/>
      <c r="AX65" s="394"/>
      <c r="AY65" s="394"/>
      <c r="AZ65" s="394"/>
      <c r="BA65" s="394"/>
      <c r="BB65" s="394"/>
      <c r="BC65" s="394"/>
      <c r="BD65" s="394"/>
      <c r="BE65" s="394">
        <f>SUM(BE47:BR57)-SUM(BF58:BQ64)</f>
        <v>0</v>
      </c>
      <c r="BF65" s="394"/>
      <c r="BG65" s="394"/>
      <c r="BH65" s="394"/>
      <c r="BI65" s="394"/>
      <c r="BJ65" s="394"/>
      <c r="BK65" s="394"/>
      <c r="BL65" s="394"/>
      <c r="BM65" s="394"/>
      <c r="BN65" s="394"/>
      <c r="BO65" s="394"/>
      <c r="BP65" s="394"/>
      <c r="BQ65" s="394"/>
      <c r="BR65" s="394"/>
      <c r="BS65" s="40"/>
    </row>
    <row r="66" spans="2:71" s="36" customFormat="1" ht="37.5" customHeight="1">
      <c r="B66" s="424" t="s">
        <v>257</v>
      </c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6"/>
      <c r="AL66" s="415">
        <v>3300</v>
      </c>
      <c r="AM66" s="416"/>
      <c r="AN66" s="416"/>
      <c r="AO66" s="416"/>
      <c r="AP66" s="417"/>
      <c r="AQ66" s="415"/>
      <c r="AR66" s="416"/>
      <c r="AS66" s="416"/>
      <c r="AT66" s="416"/>
      <c r="AU66" s="416"/>
      <c r="AV66" s="416"/>
      <c r="AW66" s="416"/>
      <c r="AX66" s="416"/>
      <c r="AY66" s="416"/>
      <c r="AZ66" s="416"/>
      <c r="BA66" s="416"/>
      <c r="BB66" s="416"/>
      <c r="BC66" s="416"/>
      <c r="BD66" s="417"/>
      <c r="BE66" s="415"/>
      <c r="BF66" s="416"/>
      <c r="BG66" s="416"/>
      <c r="BH66" s="416"/>
      <c r="BI66" s="416"/>
      <c r="BJ66" s="416"/>
      <c r="BK66" s="416"/>
      <c r="BL66" s="416"/>
      <c r="BM66" s="416"/>
      <c r="BN66" s="416"/>
      <c r="BO66" s="416"/>
      <c r="BP66" s="416"/>
      <c r="BQ66" s="416"/>
      <c r="BR66" s="417"/>
      <c r="BS66" s="40"/>
    </row>
    <row r="67" spans="2:71" s="36" customFormat="1" ht="19.5" customHeight="1">
      <c r="B67" s="430" t="s">
        <v>211</v>
      </c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31"/>
      <c r="AK67" s="432"/>
      <c r="AL67" s="427"/>
      <c r="AM67" s="428"/>
      <c r="AN67" s="428"/>
      <c r="AO67" s="428"/>
      <c r="AP67" s="429"/>
      <c r="AQ67" s="427"/>
      <c r="AR67" s="428"/>
      <c r="AS67" s="428"/>
      <c r="AT67" s="428"/>
      <c r="AU67" s="428"/>
      <c r="AV67" s="428"/>
      <c r="AW67" s="428"/>
      <c r="AX67" s="428"/>
      <c r="AY67" s="428"/>
      <c r="AZ67" s="428"/>
      <c r="BA67" s="428"/>
      <c r="BB67" s="428"/>
      <c r="BC67" s="428"/>
      <c r="BD67" s="429"/>
      <c r="BE67" s="427"/>
      <c r="BF67" s="428"/>
      <c r="BG67" s="428"/>
      <c r="BH67" s="428"/>
      <c r="BI67" s="428"/>
      <c r="BJ67" s="428"/>
      <c r="BK67" s="428"/>
      <c r="BL67" s="428"/>
      <c r="BM67" s="428"/>
      <c r="BN67" s="428"/>
      <c r="BO67" s="428"/>
      <c r="BP67" s="428"/>
      <c r="BQ67" s="428"/>
      <c r="BR67" s="429"/>
      <c r="BS67" s="40"/>
    </row>
    <row r="68" spans="2:76" s="36" customFormat="1" ht="19.5" customHeight="1">
      <c r="B68" s="408" t="s">
        <v>258</v>
      </c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10"/>
      <c r="AL68" s="418"/>
      <c r="AM68" s="419"/>
      <c r="AN68" s="419"/>
      <c r="AO68" s="419"/>
      <c r="AP68" s="420"/>
      <c r="AQ68" s="418"/>
      <c r="AR68" s="419"/>
      <c r="AS68" s="419"/>
      <c r="AT68" s="419"/>
      <c r="AU68" s="419"/>
      <c r="AV68" s="419"/>
      <c r="AW68" s="419"/>
      <c r="AX68" s="419"/>
      <c r="AY68" s="419"/>
      <c r="AZ68" s="419"/>
      <c r="BA68" s="419"/>
      <c r="BB68" s="419"/>
      <c r="BC68" s="419"/>
      <c r="BD68" s="420"/>
      <c r="BE68" s="418"/>
      <c r="BF68" s="419"/>
      <c r="BG68" s="419"/>
      <c r="BH68" s="419"/>
      <c r="BI68" s="419"/>
      <c r="BJ68" s="419"/>
      <c r="BK68" s="419"/>
      <c r="BL68" s="419"/>
      <c r="BM68" s="419"/>
      <c r="BN68" s="419"/>
      <c r="BO68" s="419"/>
      <c r="BP68" s="419"/>
      <c r="BQ68" s="419"/>
      <c r="BR68" s="420"/>
      <c r="BS68" s="40"/>
      <c r="BX68" s="154">
        <f>470-167</f>
        <v>303</v>
      </c>
    </row>
    <row r="69" spans="2:71" s="36" customFormat="1" ht="19.5" customHeight="1">
      <c r="B69" s="411" t="s">
        <v>259</v>
      </c>
      <c r="C69" s="411"/>
      <c r="D69" s="411"/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396">
        <v>3305</v>
      </c>
      <c r="AM69" s="396"/>
      <c r="AN69" s="396"/>
      <c r="AO69" s="396"/>
      <c r="AP69" s="396"/>
      <c r="AQ69" s="397">
        <v>1017</v>
      </c>
      <c r="AR69" s="397"/>
      <c r="AS69" s="397"/>
      <c r="AT69" s="397"/>
      <c r="AU69" s="397"/>
      <c r="AV69" s="397"/>
      <c r="AW69" s="397"/>
      <c r="AX69" s="397"/>
      <c r="AY69" s="397"/>
      <c r="AZ69" s="397"/>
      <c r="BA69" s="397"/>
      <c r="BB69" s="397"/>
      <c r="BC69" s="397"/>
      <c r="BD69" s="397"/>
      <c r="BE69" s="397">
        <v>470</v>
      </c>
      <c r="BF69" s="397"/>
      <c r="BG69" s="397"/>
      <c r="BH69" s="397"/>
      <c r="BI69" s="397"/>
      <c r="BJ69" s="397"/>
      <c r="BK69" s="397"/>
      <c r="BL69" s="397"/>
      <c r="BM69" s="397"/>
      <c r="BN69" s="397"/>
      <c r="BO69" s="397"/>
      <c r="BP69" s="397"/>
      <c r="BQ69" s="397"/>
      <c r="BR69" s="397"/>
      <c r="BS69" s="40"/>
    </row>
    <row r="70" spans="2:71" s="36" customFormat="1" ht="30" customHeight="1">
      <c r="B70" s="405" t="s">
        <v>260</v>
      </c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  <c r="AA70" s="406"/>
      <c r="AB70" s="406"/>
      <c r="AC70" s="406"/>
      <c r="AD70" s="406"/>
      <c r="AE70" s="406"/>
      <c r="AF70" s="406"/>
      <c r="AG70" s="406"/>
      <c r="AH70" s="406"/>
      <c r="AI70" s="406"/>
      <c r="AJ70" s="406"/>
      <c r="AK70" s="407"/>
      <c r="AL70" s="174">
        <v>3310</v>
      </c>
      <c r="AM70" s="172"/>
      <c r="AN70" s="172"/>
      <c r="AO70" s="172"/>
      <c r="AP70" s="173"/>
      <c r="AQ70" s="421"/>
      <c r="AR70" s="404"/>
      <c r="AS70" s="404"/>
      <c r="AT70" s="404"/>
      <c r="AU70" s="404"/>
      <c r="AV70" s="404"/>
      <c r="AW70" s="404"/>
      <c r="AX70" s="404"/>
      <c r="AY70" s="404"/>
      <c r="AZ70" s="404"/>
      <c r="BA70" s="404"/>
      <c r="BB70" s="404"/>
      <c r="BC70" s="404"/>
      <c r="BD70" s="422"/>
      <c r="BE70" s="421"/>
      <c r="BF70" s="404"/>
      <c r="BG70" s="404"/>
      <c r="BH70" s="404"/>
      <c r="BI70" s="404"/>
      <c r="BJ70" s="404"/>
      <c r="BK70" s="404"/>
      <c r="BL70" s="404"/>
      <c r="BM70" s="404"/>
      <c r="BN70" s="404"/>
      <c r="BO70" s="404"/>
      <c r="BP70" s="404"/>
      <c r="BQ70" s="404"/>
      <c r="BR70" s="422"/>
      <c r="BS70" s="40"/>
    </row>
    <row r="71" spans="2:71" s="36" customFormat="1" ht="19.5" customHeight="1">
      <c r="B71" s="403" t="s">
        <v>225</v>
      </c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  <c r="AA71" s="403"/>
      <c r="AB71" s="403"/>
      <c r="AC71" s="403"/>
      <c r="AD71" s="403"/>
      <c r="AE71" s="403"/>
      <c r="AF71" s="403"/>
      <c r="AG71" s="403"/>
      <c r="AH71" s="403"/>
      <c r="AI71" s="403"/>
      <c r="AJ71" s="403"/>
      <c r="AK71" s="403"/>
      <c r="AL71" s="396">
        <v>3340</v>
      </c>
      <c r="AM71" s="396"/>
      <c r="AN71" s="396"/>
      <c r="AO71" s="396"/>
      <c r="AP71" s="396"/>
      <c r="AQ71" s="397"/>
      <c r="AR71" s="397"/>
      <c r="AS71" s="397"/>
      <c r="AT71" s="397"/>
      <c r="AU71" s="397"/>
      <c r="AV71" s="397"/>
      <c r="AW71" s="397"/>
      <c r="AX71" s="397"/>
      <c r="AY71" s="397"/>
      <c r="AZ71" s="397"/>
      <c r="BA71" s="397"/>
      <c r="BB71" s="397"/>
      <c r="BC71" s="397"/>
      <c r="BD71" s="397"/>
      <c r="BE71" s="397"/>
      <c r="BF71" s="397"/>
      <c r="BG71" s="397"/>
      <c r="BH71" s="397"/>
      <c r="BI71" s="397"/>
      <c r="BJ71" s="397"/>
      <c r="BK71" s="397"/>
      <c r="BL71" s="397"/>
      <c r="BM71" s="397"/>
      <c r="BN71" s="397"/>
      <c r="BO71" s="397"/>
      <c r="BP71" s="397"/>
      <c r="BQ71" s="397"/>
      <c r="BR71" s="397"/>
      <c r="BS71" s="40"/>
    </row>
    <row r="72" spans="2:71" s="36" customFormat="1" ht="13.5" customHeight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4"/>
      <c r="AM72" s="54"/>
      <c r="AN72" s="54"/>
      <c r="AO72" s="54"/>
      <c r="AP72" s="54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40"/>
    </row>
    <row r="73" spans="2:71" s="36" customFormat="1" ht="19.5" customHeight="1">
      <c r="B73" s="181">
        <v>1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396">
        <v>2</v>
      </c>
      <c r="AM73" s="396"/>
      <c r="AN73" s="396"/>
      <c r="AO73" s="396"/>
      <c r="AP73" s="396"/>
      <c r="AQ73" s="421">
        <v>3</v>
      </c>
      <c r="AR73" s="404"/>
      <c r="AS73" s="404"/>
      <c r="AT73" s="404"/>
      <c r="AU73" s="404"/>
      <c r="AV73" s="404"/>
      <c r="AW73" s="404"/>
      <c r="AX73" s="404"/>
      <c r="AY73" s="404"/>
      <c r="AZ73" s="404"/>
      <c r="BA73" s="404"/>
      <c r="BB73" s="404"/>
      <c r="BC73" s="404"/>
      <c r="BD73" s="422"/>
      <c r="BE73" s="397">
        <v>4</v>
      </c>
      <c r="BF73" s="397"/>
      <c r="BG73" s="397"/>
      <c r="BH73" s="397"/>
      <c r="BI73" s="397"/>
      <c r="BJ73" s="397"/>
      <c r="BK73" s="397"/>
      <c r="BL73" s="397"/>
      <c r="BM73" s="397"/>
      <c r="BN73" s="397"/>
      <c r="BO73" s="397"/>
      <c r="BP73" s="397"/>
      <c r="BQ73" s="397"/>
      <c r="BR73" s="397"/>
      <c r="BS73" s="40"/>
    </row>
    <row r="74" spans="2:71" s="36" customFormat="1" ht="19.5" customHeight="1">
      <c r="B74" s="412" t="s">
        <v>261</v>
      </c>
      <c r="C74" s="413"/>
      <c r="D74" s="413"/>
      <c r="E74" s="413"/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  <c r="AD74" s="413"/>
      <c r="AE74" s="413"/>
      <c r="AF74" s="413"/>
      <c r="AG74" s="413"/>
      <c r="AH74" s="413"/>
      <c r="AI74" s="413"/>
      <c r="AJ74" s="413"/>
      <c r="AK74" s="414"/>
      <c r="AL74" s="415">
        <v>3345</v>
      </c>
      <c r="AM74" s="416"/>
      <c r="AN74" s="416"/>
      <c r="AO74" s="416"/>
      <c r="AP74" s="417"/>
      <c r="AQ74" s="415" t="s">
        <v>89</v>
      </c>
      <c r="AR74" s="416"/>
      <c r="AS74" s="416"/>
      <c r="AT74" s="416"/>
      <c r="AU74" s="416"/>
      <c r="AV74" s="416"/>
      <c r="AW74" s="416"/>
      <c r="AX74" s="416"/>
      <c r="AY74" s="416"/>
      <c r="AZ74" s="416"/>
      <c r="BA74" s="416"/>
      <c r="BB74" s="416"/>
      <c r="BC74" s="416"/>
      <c r="BD74" s="417" t="s">
        <v>88</v>
      </c>
      <c r="BE74" s="415" t="s">
        <v>89</v>
      </c>
      <c r="BF74" s="416"/>
      <c r="BG74" s="416"/>
      <c r="BH74" s="416"/>
      <c r="BI74" s="416"/>
      <c r="BJ74" s="416"/>
      <c r="BK74" s="416"/>
      <c r="BL74" s="416"/>
      <c r="BM74" s="416"/>
      <c r="BN74" s="416"/>
      <c r="BO74" s="416"/>
      <c r="BP74" s="416"/>
      <c r="BQ74" s="416"/>
      <c r="BR74" s="417" t="s">
        <v>88</v>
      </c>
      <c r="BS74" s="40"/>
    </row>
    <row r="75" spans="2:71" s="36" customFormat="1" ht="19.5" customHeight="1">
      <c r="B75" s="408" t="s">
        <v>262</v>
      </c>
      <c r="C75" s="409"/>
      <c r="D75" s="409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410"/>
      <c r="AL75" s="418"/>
      <c r="AM75" s="419"/>
      <c r="AN75" s="419"/>
      <c r="AO75" s="419"/>
      <c r="AP75" s="420"/>
      <c r="AQ75" s="418"/>
      <c r="AR75" s="419"/>
      <c r="AS75" s="419"/>
      <c r="AT75" s="419"/>
      <c r="AU75" s="419"/>
      <c r="AV75" s="419"/>
      <c r="AW75" s="419"/>
      <c r="AX75" s="419"/>
      <c r="AY75" s="419"/>
      <c r="AZ75" s="419"/>
      <c r="BA75" s="419"/>
      <c r="BB75" s="419"/>
      <c r="BC75" s="419"/>
      <c r="BD75" s="420"/>
      <c r="BE75" s="418"/>
      <c r="BF75" s="419"/>
      <c r="BG75" s="419"/>
      <c r="BH75" s="419"/>
      <c r="BI75" s="419"/>
      <c r="BJ75" s="419"/>
      <c r="BK75" s="419"/>
      <c r="BL75" s="419"/>
      <c r="BM75" s="419"/>
      <c r="BN75" s="419"/>
      <c r="BO75" s="419"/>
      <c r="BP75" s="419"/>
      <c r="BQ75" s="419"/>
      <c r="BR75" s="420"/>
      <c r="BS75" s="40"/>
    </row>
    <row r="76" spans="2:71" s="36" customFormat="1" ht="19.5" customHeight="1">
      <c r="B76" s="411" t="s">
        <v>263</v>
      </c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1"/>
      <c r="AH76" s="411"/>
      <c r="AI76" s="411"/>
      <c r="AJ76" s="411"/>
      <c r="AK76" s="411"/>
      <c r="AL76" s="396">
        <v>3350</v>
      </c>
      <c r="AM76" s="396"/>
      <c r="AN76" s="396"/>
      <c r="AO76" s="396"/>
      <c r="AP76" s="396"/>
      <c r="AQ76" s="51" t="s">
        <v>89</v>
      </c>
      <c r="AR76" s="404">
        <v>1095</v>
      </c>
      <c r="AS76" s="404"/>
      <c r="AT76" s="404"/>
      <c r="AU76" s="404"/>
      <c r="AV76" s="404"/>
      <c r="AW76" s="404"/>
      <c r="AX76" s="404"/>
      <c r="AY76" s="404"/>
      <c r="AZ76" s="404"/>
      <c r="BA76" s="404"/>
      <c r="BB76" s="404"/>
      <c r="BC76" s="404"/>
      <c r="BD76" s="52" t="s">
        <v>88</v>
      </c>
      <c r="BE76" s="51" t="s">
        <v>89</v>
      </c>
      <c r="BF76" s="404">
        <v>296</v>
      </c>
      <c r="BG76" s="404"/>
      <c r="BH76" s="404"/>
      <c r="BI76" s="404"/>
      <c r="BJ76" s="404"/>
      <c r="BK76" s="404"/>
      <c r="BL76" s="404"/>
      <c r="BM76" s="404"/>
      <c r="BN76" s="404"/>
      <c r="BO76" s="404"/>
      <c r="BP76" s="404"/>
      <c r="BQ76" s="404"/>
      <c r="BR76" s="52" t="s">
        <v>88</v>
      </c>
      <c r="BS76" s="40"/>
    </row>
    <row r="77" spans="2:71" s="36" customFormat="1" ht="19.5" customHeight="1">
      <c r="B77" s="403" t="s">
        <v>264</v>
      </c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3"/>
      <c r="AD77" s="403"/>
      <c r="AE77" s="403"/>
      <c r="AF77" s="403"/>
      <c r="AG77" s="403"/>
      <c r="AH77" s="403"/>
      <c r="AI77" s="403"/>
      <c r="AJ77" s="403"/>
      <c r="AK77" s="403"/>
      <c r="AL77" s="396">
        <v>3355</v>
      </c>
      <c r="AM77" s="396"/>
      <c r="AN77" s="396"/>
      <c r="AO77" s="396"/>
      <c r="AP77" s="396"/>
      <c r="AQ77" s="51" t="s">
        <v>89</v>
      </c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52" t="s">
        <v>88</v>
      </c>
      <c r="BE77" s="51" t="s">
        <v>89</v>
      </c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52" t="s">
        <v>88</v>
      </c>
      <c r="BS77" s="40"/>
    </row>
    <row r="78" spans="2:71" s="36" customFormat="1" ht="19.5" customHeight="1">
      <c r="B78" s="405" t="s">
        <v>265</v>
      </c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6"/>
      <c r="AE78" s="406"/>
      <c r="AF78" s="406"/>
      <c r="AG78" s="406"/>
      <c r="AH78" s="406"/>
      <c r="AI78" s="406"/>
      <c r="AJ78" s="406"/>
      <c r="AK78" s="407"/>
      <c r="AL78" s="174">
        <v>3360</v>
      </c>
      <c r="AM78" s="172"/>
      <c r="AN78" s="172"/>
      <c r="AO78" s="172"/>
      <c r="AP78" s="173"/>
      <c r="AQ78" s="51" t="s">
        <v>89</v>
      </c>
      <c r="AR78" s="404"/>
      <c r="AS78" s="404"/>
      <c r="AT78" s="404"/>
      <c r="AU78" s="404"/>
      <c r="AV78" s="404"/>
      <c r="AW78" s="404"/>
      <c r="AX78" s="404"/>
      <c r="AY78" s="404"/>
      <c r="AZ78" s="404"/>
      <c r="BA78" s="404"/>
      <c r="BB78" s="404"/>
      <c r="BC78" s="404"/>
      <c r="BD78" s="52" t="s">
        <v>88</v>
      </c>
      <c r="BE78" s="51" t="s">
        <v>89</v>
      </c>
      <c r="BF78" s="404"/>
      <c r="BG78" s="404"/>
      <c r="BH78" s="404"/>
      <c r="BI78" s="404"/>
      <c r="BJ78" s="404"/>
      <c r="BK78" s="404"/>
      <c r="BL78" s="404"/>
      <c r="BM78" s="404"/>
      <c r="BN78" s="404"/>
      <c r="BO78" s="404"/>
      <c r="BP78" s="404"/>
      <c r="BQ78" s="404"/>
      <c r="BR78" s="52" t="s">
        <v>88</v>
      </c>
      <c r="BS78" s="40"/>
    </row>
    <row r="79" spans="2:71" s="36" customFormat="1" ht="32.25" customHeight="1">
      <c r="B79" s="405" t="s">
        <v>266</v>
      </c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6"/>
      <c r="AC79" s="406"/>
      <c r="AD79" s="406"/>
      <c r="AE79" s="406"/>
      <c r="AF79" s="406"/>
      <c r="AG79" s="406"/>
      <c r="AH79" s="406"/>
      <c r="AI79" s="406"/>
      <c r="AJ79" s="406"/>
      <c r="AK79" s="407"/>
      <c r="AL79" s="174">
        <v>3365</v>
      </c>
      <c r="AM79" s="172"/>
      <c r="AN79" s="172"/>
      <c r="AO79" s="172"/>
      <c r="AP79" s="173"/>
      <c r="AQ79" s="51" t="s">
        <v>89</v>
      </c>
      <c r="AR79" s="404"/>
      <c r="AS79" s="404"/>
      <c r="AT79" s="404"/>
      <c r="AU79" s="404"/>
      <c r="AV79" s="404"/>
      <c r="AW79" s="404"/>
      <c r="AX79" s="404"/>
      <c r="AY79" s="404"/>
      <c r="AZ79" s="404"/>
      <c r="BA79" s="404"/>
      <c r="BB79" s="404"/>
      <c r="BC79" s="404"/>
      <c r="BD79" s="52" t="s">
        <v>88</v>
      </c>
      <c r="BE79" s="51" t="s">
        <v>89</v>
      </c>
      <c r="BF79" s="404"/>
      <c r="BG79" s="404"/>
      <c r="BH79" s="404"/>
      <c r="BI79" s="404"/>
      <c r="BJ79" s="404"/>
      <c r="BK79" s="404"/>
      <c r="BL79" s="404"/>
      <c r="BM79" s="404"/>
      <c r="BN79" s="404"/>
      <c r="BO79" s="404"/>
      <c r="BP79" s="404"/>
      <c r="BQ79" s="404"/>
      <c r="BR79" s="52" t="s">
        <v>88</v>
      </c>
      <c r="BS79" s="40"/>
    </row>
    <row r="80" spans="2:71" s="36" customFormat="1" ht="30" customHeight="1">
      <c r="B80" s="405" t="s">
        <v>267</v>
      </c>
      <c r="C80" s="406"/>
      <c r="D80" s="406"/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6"/>
      <c r="AC80" s="406"/>
      <c r="AD80" s="406"/>
      <c r="AE80" s="406"/>
      <c r="AF80" s="406"/>
      <c r="AG80" s="406"/>
      <c r="AH80" s="406"/>
      <c r="AI80" s="406"/>
      <c r="AJ80" s="406"/>
      <c r="AK80" s="407"/>
      <c r="AL80" s="174">
        <v>3370</v>
      </c>
      <c r="AM80" s="172"/>
      <c r="AN80" s="172"/>
      <c r="AO80" s="172"/>
      <c r="AP80" s="173"/>
      <c r="AQ80" s="51" t="s">
        <v>89</v>
      </c>
      <c r="AR80" s="404"/>
      <c r="AS80" s="404"/>
      <c r="AT80" s="404"/>
      <c r="AU80" s="404"/>
      <c r="AV80" s="404"/>
      <c r="AW80" s="404"/>
      <c r="AX80" s="404"/>
      <c r="AY80" s="404"/>
      <c r="AZ80" s="404"/>
      <c r="BA80" s="404"/>
      <c r="BB80" s="404"/>
      <c r="BC80" s="404"/>
      <c r="BD80" s="52" t="s">
        <v>88</v>
      </c>
      <c r="BE80" s="51" t="s">
        <v>89</v>
      </c>
      <c r="BF80" s="404"/>
      <c r="BG80" s="404"/>
      <c r="BH80" s="404"/>
      <c r="BI80" s="404"/>
      <c r="BJ80" s="404"/>
      <c r="BK80" s="404"/>
      <c r="BL80" s="404"/>
      <c r="BM80" s="404"/>
      <c r="BN80" s="404"/>
      <c r="BO80" s="404"/>
      <c r="BP80" s="404"/>
      <c r="BQ80" s="404"/>
      <c r="BR80" s="52" t="s">
        <v>88</v>
      </c>
      <c r="BS80" s="40"/>
    </row>
    <row r="81" spans="2:71" s="36" customFormat="1" ht="29.25" customHeight="1">
      <c r="B81" s="405" t="s">
        <v>268</v>
      </c>
      <c r="C81" s="406"/>
      <c r="D81" s="406"/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6"/>
      <c r="P81" s="406"/>
      <c r="Q81" s="406"/>
      <c r="R81" s="406"/>
      <c r="S81" s="406"/>
      <c r="T81" s="406"/>
      <c r="U81" s="406"/>
      <c r="V81" s="406"/>
      <c r="W81" s="406"/>
      <c r="X81" s="406"/>
      <c r="Y81" s="406"/>
      <c r="Z81" s="406"/>
      <c r="AA81" s="406"/>
      <c r="AB81" s="406"/>
      <c r="AC81" s="406"/>
      <c r="AD81" s="406"/>
      <c r="AE81" s="406"/>
      <c r="AF81" s="406"/>
      <c r="AG81" s="406"/>
      <c r="AH81" s="406"/>
      <c r="AI81" s="406"/>
      <c r="AJ81" s="406"/>
      <c r="AK81" s="407"/>
      <c r="AL81" s="174">
        <v>3375</v>
      </c>
      <c r="AM81" s="172"/>
      <c r="AN81" s="172"/>
      <c r="AO81" s="172"/>
      <c r="AP81" s="173"/>
      <c r="AQ81" s="51" t="s">
        <v>89</v>
      </c>
      <c r="AR81" s="404"/>
      <c r="AS81" s="404"/>
      <c r="AT81" s="404"/>
      <c r="AU81" s="404"/>
      <c r="AV81" s="404"/>
      <c r="AW81" s="404"/>
      <c r="AX81" s="404"/>
      <c r="AY81" s="404"/>
      <c r="AZ81" s="404"/>
      <c r="BA81" s="404"/>
      <c r="BB81" s="404"/>
      <c r="BC81" s="404"/>
      <c r="BD81" s="52" t="s">
        <v>88</v>
      </c>
      <c r="BE81" s="51" t="s">
        <v>89</v>
      </c>
      <c r="BF81" s="404"/>
      <c r="BG81" s="404"/>
      <c r="BH81" s="404"/>
      <c r="BI81" s="404"/>
      <c r="BJ81" s="404"/>
      <c r="BK81" s="404"/>
      <c r="BL81" s="404"/>
      <c r="BM81" s="404"/>
      <c r="BN81" s="404"/>
      <c r="BO81" s="404"/>
      <c r="BP81" s="404"/>
      <c r="BQ81" s="404"/>
      <c r="BR81" s="52" t="s">
        <v>88</v>
      </c>
      <c r="BS81" s="40"/>
    </row>
    <row r="82" spans="2:71" s="36" customFormat="1" ht="19.5" customHeight="1">
      <c r="B82" s="403" t="s">
        <v>255</v>
      </c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3"/>
      <c r="AD82" s="403"/>
      <c r="AE82" s="403"/>
      <c r="AF82" s="403"/>
      <c r="AG82" s="403"/>
      <c r="AH82" s="403"/>
      <c r="AI82" s="403"/>
      <c r="AJ82" s="403"/>
      <c r="AK82" s="403"/>
      <c r="AL82" s="396">
        <v>3390</v>
      </c>
      <c r="AM82" s="396"/>
      <c r="AN82" s="396"/>
      <c r="AO82" s="396"/>
      <c r="AP82" s="396"/>
      <c r="AQ82" s="51" t="s">
        <v>89</v>
      </c>
      <c r="AR82" s="404"/>
      <c r="AS82" s="404"/>
      <c r="AT82" s="404"/>
      <c r="AU82" s="404"/>
      <c r="AV82" s="404"/>
      <c r="AW82" s="404"/>
      <c r="AX82" s="404"/>
      <c r="AY82" s="404"/>
      <c r="AZ82" s="404"/>
      <c r="BA82" s="404"/>
      <c r="BB82" s="404"/>
      <c r="BC82" s="404"/>
      <c r="BD82" s="52" t="s">
        <v>88</v>
      </c>
      <c r="BE82" s="51" t="s">
        <v>89</v>
      </c>
      <c r="BF82" s="404"/>
      <c r="BG82" s="404"/>
      <c r="BH82" s="404"/>
      <c r="BI82" s="404"/>
      <c r="BJ82" s="404"/>
      <c r="BK82" s="404"/>
      <c r="BL82" s="404"/>
      <c r="BM82" s="404"/>
      <c r="BN82" s="404"/>
      <c r="BO82" s="404"/>
      <c r="BP82" s="404"/>
      <c r="BQ82" s="404"/>
      <c r="BR82" s="52" t="s">
        <v>88</v>
      </c>
      <c r="BS82" s="40"/>
    </row>
    <row r="83" spans="2:71" s="36" customFormat="1" ht="27.75" customHeight="1">
      <c r="B83" s="402" t="s">
        <v>269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  <c r="X83" s="402"/>
      <c r="Y83" s="402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/>
      <c r="AJ83" s="402"/>
      <c r="AK83" s="402"/>
      <c r="AL83" s="401">
        <v>3395</v>
      </c>
      <c r="AM83" s="401"/>
      <c r="AN83" s="401"/>
      <c r="AO83" s="401"/>
      <c r="AP83" s="401"/>
      <c r="AQ83" s="394">
        <f>AQ66+AQ69+AQ70+AQ71-AR74-AR76-AR77-AR78-AR79-AR80-AR81-AR82</f>
        <v>-78</v>
      </c>
      <c r="AR83" s="394"/>
      <c r="AS83" s="394"/>
      <c r="AT83" s="394"/>
      <c r="AU83" s="394"/>
      <c r="AV83" s="394"/>
      <c r="AW83" s="394"/>
      <c r="AX83" s="394"/>
      <c r="AY83" s="394"/>
      <c r="AZ83" s="394"/>
      <c r="BA83" s="394"/>
      <c r="BB83" s="394"/>
      <c r="BC83" s="394"/>
      <c r="BD83" s="394"/>
      <c r="BE83" s="394">
        <f>BE66+BE69+BE70+BE71-BF74-BF76-BF77-BF78-BF79-BF80-BF81-BF82</f>
        <v>174</v>
      </c>
      <c r="BF83" s="394"/>
      <c r="BG83" s="394"/>
      <c r="BH83" s="394"/>
      <c r="BI83" s="394"/>
      <c r="BJ83" s="394"/>
      <c r="BK83" s="394"/>
      <c r="BL83" s="394"/>
      <c r="BM83" s="394"/>
      <c r="BN83" s="394"/>
      <c r="BO83" s="394"/>
      <c r="BP83" s="394"/>
      <c r="BQ83" s="394"/>
      <c r="BR83" s="394"/>
      <c r="BS83" s="40"/>
    </row>
    <row r="84" spans="2:71" s="36" customFormat="1" ht="35.25" customHeight="1">
      <c r="B84" s="398" t="s">
        <v>270</v>
      </c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400"/>
      <c r="AL84" s="401">
        <v>3400</v>
      </c>
      <c r="AM84" s="401"/>
      <c r="AN84" s="401"/>
      <c r="AO84" s="401"/>
      <c r="AP84" s="401"/>
      <c r="AQ84" s="394">
        <f>AQ46+AQ65+AQ83</f>
        <v>19</v>
      </c>
      <c r="AR84" s="394"/>
      <c r="AS84" s="394"/>
      <c r="AT84" s="394"/>
      <c r="AU84" s="394"/>
      <c r="AV84" s="394"/>
      <c r="AW84" s="394"/>
      <c r="AX84" s="394"/>
      <c r="AY84" s="394"/>
      <c r="AZ84" s="394"/>
      <c r="BA84" s="394"/>
      <c r="BB84" s="394"/>
      <c r="BC84" s="394"/>
      <c r="BD84" s="394"/>
      <c r="BE84" s="394">
        <f>BE46+BE65+BE83</f>
        <v>-5</v>
      </c>
      <c r="BF84" s="394"/>
      <c r="BG84" s="394"/>
      <c r="BH84" s="394"/>
      <c r="BI84" s="394"/>
      <c r="BJ84" s="394"/>
      <c r="BK84" s="394"/>
      <c r="BL84" s="394"/>
      <c r="BM84" s="394"/>
      <c r="BN84" s="394"/>
      <c r="BO84" s="394"/>
      <c r="BP84" s="394"/>
      <c r="BQ84" s="394"/>
      <c r="BR84" s="394"/>
      <c r="BS84" s="40"/>
    </row>
    <row r="85" spans="2:71" s="36" customFormat="1" ht="19.5" customHeight="1">
      <c r="B85" s="211" t="s">
        <v>271</v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396">
        <v>3405</v>
      </c>
      <c r="AM85" s="396"/>
      <c r="AN85" s="396"/>
      <c r="AO85" s="396"/>
      <c r="AP85" s="396"/>
      <c r="AQ85" s="397">
        <v>1</v>
      </c>
      <c r="AR85" s="397"/>
      <c r="AS85" s="397"/>
      <c r="AT85" s="397"/>
      <c r="AU85" s="397"/>
      <c r="AV85" s="397"/>
      <c r="AW85" s="397"/>
      <c r="AX85" s="397"/>
      <c r="AY85" s="397"/>
      <c r="AZ85" s="397"/>
      <c r="BA85" s="397"/>
      <c r="BB85" s="397"/>
      <c r="BC85" s="397"/>
      <c r="BD85" s="397"/>
      <c r="BE85" s="397">
        <v>6</v>
      </c>
      <c r="BF85" s="397"/>
      <c r="BG85" s="397"/>
      <c r="BH85" s="397"/>
      <c r="BI85" s="397"/>
      <c r="BJ85" s="397"/>
      <c r="BK85" s="397"/>
      <c r="BL85" s="397"/>
      <c r="BM85" s="397"/>
      <c r="BN85" s="397"/>
      <c r="BO85" s="397"/>
      <c r="BP85" s="397"/>
      <c r="BQ85" s="397"/>
      <c r="BR85" s="397"/>
      <c r="BS85" s="40"/>
    </row>
    <row r="86" spans="2:71" s="36" customFormat="1" ht="19.5" customHeight="1">
      <c r="B86" s="211" t="s">
        <v>272</v>
      </c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396">
        <v>3410</v>
      </c>
      <c r="AM86" s="396"/>
      <c r="AN86" s="396"/>
      <c r="AO86" s="396"/>
      <c r="AP86" s="396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397"/>
      <c r="BR86" s="397"/>
      <c r="BS86" s="40"/>
    </row>
    <row r="87" spans="2:71" s="36" customFormat="1" ht="19.5" customHeight="1">
      <c r="B87" s="211" t="s">
        <v>273</v>
      </c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396">
        <v>3415</v>
      </c>
      <c r="AM87" s="396"/>
      <c r="AN87" s="396"/>
      <c r="AO87" s="396"/>
      <c r="AP87" s="396"/>
      <c r="AQ87" s="394">
        <f>AQ84+AQ85+AQ86</f>
        <v>20</v>
      </c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394"/>
      <c r="BE87" s="394">
        <f>BE84+BE85+BE86</f>
        <v>1</v>
      </c>
      <c r="BF87" s="394"/>
      <c r="BG87" s="394"/>
      <c r="BH87" s="394"/>
      <c r="BI87" s="394"/>
      <c r="BJ87" s="394"/>
      <c r="BK87" s="394"/>
      <c r="BL87" s="394"/>
      <c r="BM87" s="394"/>
      <c r="BN87" s="394"/>
      <c r="BO87" s="394"/>
      <c r="BP87" s="394"/>
      <c r="BQ87" s="394"/>
      <c r="BR87" s="394"/>
      <c r="BS87" s="40"/>
    </row>
    <row r="88" spans="2:71" s="36" customFormat="1" ht="19.5" customHeight="1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</row>
    <row r="89" spans="2:71" s="36" customFormat="1" ht="13.5" customHeight="1">
      <c r="B89" s="395" t="s">
        <v>83</v>
      </c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59" t="s">
        <v>191</v>
      </c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0"/>
    </row>
    <row r="90" spans="2:71" s="36" customFormat="1" ht="13.5" customHeight="1">
      <c r="B90" s="58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0"/>
    </row>
    <row r="91" spans="2:71" s="36" customFormat="1" ht="13.5" customHeight="1">
      <c r="B91" s="395" t="s">
        <v>84</v>
      </c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59" t="s">
        <v>192</v>
      </c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0"/>
    </row>
    <row r="92" spans="2:71" ht="13.5" customHeight="1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2"/>
    </row>
    <row r="93" spans="2:71" ht="13.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2:71" ht="13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2:71" ht="13.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2:71" ht="13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2:71" ht="13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2:71" ht="13.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2:71" ht="13.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2:71" ht="13.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2:71" ht="13.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2:71" ht="13.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2:71" ht="13.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2:71" ht="13.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2:71" ht="13.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2:71" ht="13.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2:71" ht="13.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2:71" ht="13.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2:71" ht="13.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2:71" ht="13.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2:71" ht="13.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2:71" ht="13.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2:71" ht="13.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2:71" ht="13.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2:71" ht="13.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2:71" ht="13.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2:71" ht="13.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2:71" ht="13.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2:71" ht="13.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2:71" ht="13.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2:71" ht="13.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2:71" ht="13.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2:71" ht="13.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2:71" ht="13.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2:71" ht="13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2:71" ht="13.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2:71" ht="13.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2:71" ht="13.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2:71" ht="13.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2:71" ht="13.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2:71" ht="13.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2:71" ht="13.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2:71" ht="13.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2:71" ht="13.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2:71" ht="13.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2:71" ht="13.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2:71" ht="13.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2:71" ht="13.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2:71" ht="13.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2:71" ht="13.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2:71" ht="13.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2:71" ht="13.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2:71" ht="13.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2:7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</sheetData>
  <sheetProtection/>
  <mergeCells count="301">
    <mergeCell ref="BX1:CA6"/>
    <mergeCell ref="BI2:BQ2"/>
    <mergeCell ref="B3:BH3"/>
    <mergeCell ref="BI3:BK3"/>
    <mergeCell ref="BL3:BN3"/>
    <mergeCell ref="BO3:BQ3"/>
    <mergeCell ref="A4:J4"/>
    <mergeCell ref="K4:AW4"/>
    <mergeCell ref="BX7:CA12"/>
    <mergeCell ref="B8:AB8"/>
    <mergeCell ref="AC8:AE8"/>
    <mergeCell ref="AF8:AH8"/>
    <mergeCell ref="AI8:BQ8"/>
    <mergeCell ref="AO10:AV10"/>
    <mergeCell ref="BI10:BQ10"/>
    <mergeCell ref="AZ4:BH4"/>
    <mergeCell ref="BE13:BR13"/>
    <mergeCell ref="K5:AW5"/>
    <mergeCell ref="B7:BQ7"/>
    <mergeCell ref="BI4:BQ4"/>
    <mergeCell ref="BX13:CA14"/>
    <mergeCell ref="B14:AK14"/>
    <mergeCell ref="AL14:AP16"/>
    <mergeCell ref="AQ14:BD16"/>
    <mergeCell ref="BE14:BR16"/>
    <mergeCell ref="AW10:BH10"/>
    <mergeCell ref="B12:AK12"/>
    <mergeCell ref="AL12:AP12"/>
    <mergeCell ref="AQ12:BD12"/>
    <mergeCell ref="BE12:BR12"/>
    <mergeCell ref="AL13:AP13"/>
    <mergeCell ref="AQ13:BD13"/>
    <mergeCell ref="B18:AK18"/>
    <mergeCell ref="AL18:AP18"/>
    <mergeCell ref="AQ18:BD18"/>
    <mergeCell ref="B19:AK19"/>
    <mergeCell ref="B15:AK15"/>
    <mergeCell ref="B16:AK16"/>
    <mergeCell ref="B13:AK13"/>
    <mergeCell ref="B20:AK20"/>
    <mergeCell ref="AL20:AP20"/>
    <mergeCell ref="AQ20:BD20"/>
    <mergeCell ref="BE20:BR20"/>
    <mergeCell ref="BE18:BR18"/>
    <mergeCell ref="B17:AK17"/>
    <mergeCell ref="AL17:AP17"/>
    <mergeCell ref="AQ17:BD17"/>
    <mergeCell ref="BE17:BR17"/>
    <mergeCell ref="AL19:AP19"/>
    <mergeCell ref="AQ19:BD19"/>
    <mergeCell ref="BE19:BR19"/>
    <mergeCell ref="B22:AK22"/>
    <mergeCell ref="AL22:AP22"/>
    <mergeCell ref="AQ22:BD22"/>
    <mergeCell ref="BE22:BR22"/>
    <mergeCell ref="B21:AK21"/>
    <mergeCell ref="AL21:AP21"/>
    <mergeCell ref="AQ21:BD21"/>
    <mergeCell ref="BE21:BR21"/>
    <mergeCell ref="B24:AK24"/>
    <mergeCell ref="AL24:AP24"/>
    <mergeCell ref="AQ24:BD24"/>
    <mergeCell ref="BE24:BR24"/>
    <mergeCell ref="B23:AK23"/>
    <mergeCell ref="AL23:AP23"/>
    <mergeCell ref="AQ23:BD23"/>
    <mergeCell ref="BE23:BR23"/>
    <mergeCell ref="B26:AK26"/>
    <mergeCell ref="AL26:AP26"/>
    <mergeCell ref="AQ26:BD26"/>
    <mergeCell ref="BE26:BR26"/>
    <mergeCell ref="B25:AK25"/>
    <mergeCell ref="AL25:AP25"/>
    <mergeCell ref="AQ25:BD25"/>
    <mergeCell ref="BE25:BR25"/>
    <mergeCell ref="B28:AK28"/>
    <mergeCell ref="AL28:AP28"/>
    <mergeCell ref="AQ28:BD28"/>
    <mergeCell ref="BE28:BR28"/>
    <mergeCell ref="B27:AK27"/>
    <mergeCell ref="AL27:AP27"/>
    <mergeCell ref="AQ27:BD27"/>
    <mergeCell ref="BE27:BR27"/>
    <mergeCell ref="BE29:BR29"/>
    <mergeCell ref="BF30:BQ31"/>
    <mergeCell ref="BR30:BR31"/>
    <mergeCell ref="B31:AK31"/>
    <mergeCell ref="AR30:BC31"/>
    <mergeCell ref="BD30:BD31"/>
    <mergeCell ref="BE30:BE31"/>
    <mergeCell ref="B30:AK30"/>
    <mergeCell ref="AL30:AP31"/>
    <mergeCell ref="AQ30:AQ31"/>
    <mergeCell ref="B29:AK29"/>
    <mergeCell ref="AL29:AP29"/>
    <mergeCell ref="AQ29:BD29"/>
    <mergeCell ref="B32:AK32"/>
    <mergeCell ref="AL32:AP32"/>
    <mergeCell ref="AR32:BC32"/>
    <mergeCell ref="BF32:BQ32"/>
    <mergeCell ref="B33:AK33"/>
    <mergeCell ref="AL33:AP33"/>
    <mergeCell ref="AR33:BC33"/>
    <mergeCell ref="BF33:BQ33"/>
    <mergeCell ref="B34:AK34"/>
    <mergeCell ref="AL34:AP34"/>
    <mergeCell ref="AR34:BC34"/>
    <mergeCell ref="BF34:BQ34"/>
    <mergeCell ref="B35:AK35"/>
    <mergeCell ref="AL35:AP35"/>
    <mergeCell ref="AR35:BC35"/>
    <mergeCell ref="BF35:BQ35"/>
    <mergeCell ref="B36:AK36"/>
    <mergeCell ref="AL36:AP36"/>
    <mergeCell ref="AR36:BC36"/>
    <mergeCell ref="BF36:BQ36"/>
    <mergeCell ref="B38:AK38"/>
    <mergeCell ref="AL38:AP38"/>
    <mergeCell ref="AQ38:BD38"/>
    <mergeCell ref="BE38:BR38"/>
    <mergeCell ref="B39:AK39"/>
    <mergeCell ref="AL39:AP39"/>
    <mergeCell ref="AR39:BC39"/>
    <mergeCell ref="BF39:BQ39"/>
    <mergeCell ref="B40:AK40"/>
    <mergeCell ref="AL40:AP40"/>
    <mergeCell ref="AR40:BC40"/>
    <mergeCell ref="BF40:BQ40"/>
    <mergeCell ref="B41:AK41"/>
    <mergeCell ref="AL41:AP41"/>
    <mergeCell ref="AR41:BC41"/>
    <mergeCell ref="BF41:BQ41"/>
    <mergeCell ref="B42:AK42"/>
    <mergeCell ref="AL42:AP42"/>
    <mergeCell ref="AR42:BC42"/>
    <mergeCell ref="BF42:BQ42"/>
    <mergeCell ref="B43:AK43"/>
    <mergeCell ref="AL43:AP43"/>
    <mergeCell ref="AR43:BC43"/>
    <mergeCell ref="BF43:BQ43"/>
    <mergeCell ref="B44:AK44"/>
    <mergeCell ref="AL44:AP44"/>
    <mergeCell ref="AR44:BC44"/>
    <mergeCell ref="BF44:BQ44"/>
    <mergeCell ref="B45:AK45"/>
    <mergeCell ref="AL45:AP45"/>
    <mergeCell ref="AR45:BC45"/>
    <mergeCell ref="BF45:BQ45"/>
    <mergeCell ref="AQ47:BD49"/>
    <mergeCell ref="BE47:BR49"/>
    <mergeCell ref="B48:AK48"/>
    <mergeCell ref="B49:AK49"/>
    <mergeCell ref="AQ46:BD46"/>
    <mergeCell ref="BE46:BR46"/>
    <mergeCell ref="B51:AK51"/>
    <mergeCell ref="AL51:AP52"/>
    <mergeCell ref="AQ51:BD52"/>
    <mergeCell ref="BE51:BR52"/>
    <mergeCell ref="B52:AK52"/>
    <mergeCell ref="B50:AK50"/>
    <mergeCell ref="B47:AK47"/>
    <mergeCell ref="AL47:AP49"/>
    <mergeCell ref="B54:AK54"/>
    <mergeCell ref="AL54:AP54"/>
    <mergeCell ref="B46:AK46"/>
    <mergeCell ref="AL46:AP46"/>
    <mergeCell ref="B53:AK53"/>
    <mergeCell ref="AL53:AP53"/>
    <mergeCell ref="AQ53:BD53"/>
    <mergeCell ref="BE53:BR53"/>
    <mergeCell ref="AL50:AP50"/>
    <mergeCell ref="AQ50:BD50"/>
    <mergeCell ref="BE50:BR50"/>
    <mergeCell ref="BE56:BR56"/>
    <mergeCell ref="B55:AK55"/>
    <mergeCell ref="AL55:AP55"/>
    <mergeCell ref="AQ55:BD55"/>
    <mergeCell ref="BE55:BR55"/>
    <mergeCell ref="BE57:BR57"/>
    <mergeCell ref="AQ54:BD54"/>
    <mergeCell ref="BE54:BR54"/>
    <mergeCell ref="AR58:BC59"/>
    <mergeCell ref="BD58:BD59"/>
    <mergeCell ref="BE58:BE59"/>
    <mergeCell ref="AL56:AP56"/>
    <mergeCell ref="AQ56:BD56"/>
    <mergeCell ref="B57:AK57"/>
    <mergeCell ref="AL57:AP57"/>
    <mergeCell ref="AQ57:BD57"/>
    <mergeCell ref="B56:AK56"/>
    <mergeCell ref="BF58:BQ59"/>
    <mergeCell ref="BR58:BR59"/>
    <mergeCell ref="B59:AK59"/>
    <mergeCell ref="B60:AK60"/>
    <mergeCell ref="AL60:AP60"/>
    <mergeCell ref="AR60:BC60"/>
    <mergeCell ref="BF60:BQ60"/>
    <mergeCell ref="B58:AK58"/>
    <mergeCell ref="AL58:AP59"/>
    <mergeCell ref="AQ58:AQ59"/>
    <mergeCell ref="B61:AK61"/>
    <mergeCell ref="AL61:AP61"/>
    <mergeCell ref="AR61:BC61"/>
    <mergeCell ref="BF61:BQ61"/>
    <mergeCell ref="B62:AK62"/>
    <mergeCell ref="AL62:AP62"/>
    <mergeCell ref="AR62:BC62"/>
    <mergeCell ref="BF62:BQ62"/>
    <mergeCell ref="B63:AK63"/>
    <mergeCell ref="AL63:AP63"/>
    <mergeCell ref="AR63:BC63"/>
    <mergeCell ref="BF63:BQ63"/>
    <mergeCell ref="B64:AK64"/>
    <mergeCell ref="AL64:AP64"/>
    <mergeCell ref="AR64:BC64"/>
    <mergeCell ref="BF64:BQ64"/>
    <mergeCell ref="B66:AK66"/>
    <mergeCell ref="AL66:AP68"/>
    <mergeCell ref="AQ66:BD68"/>
    <mergeCell ref="BE66:BR68"/>
    <mergeCell ref="B67:AK67"/>
    <mergeCell ref="B68:AK68"/>
    <mergeCell ref="B69:AK69"/>
    <mergeCell ref="AL69:AP69"/>
    <mergeCell ref="AQ69:BD69"/>
    <mergeCell ref="BE69:BR69"/>
    <mergeCell ref="B65:AK65"/>
    <mergeCell ref="AL65:AP65"/>
    <mergeCell ref="AQ65:BD65"/>
    <mergeCell ref="BE65:BR65"/>
    <mergeCell ref="BE70:BR70"/>
    <mergeCell ref="AR74:BC75"/>
    <mergeCell ref="BD74:BD75"/>
    <mergeCell ref="BE74:BE75"/>
    <mergeCell ref="BF74:BQ75"/>
    <mergeCell ref="BR74:BR75"/>
    <mergeCell ref="BE73:BR73"/>
    <mergeCell ref="B73:AK73"/>
    <mergeCell ref="AL73:AP73"/>
    <mergeCell ref="AQ73:BD73"/>
    <mergeCell ref="AL70:AP70"/>
    <mergeCell ref="AQ70:BD70"/>
    <mergeCell ref="B70:AK70"/>
    <mergeCell ref="B71:AK71"/>
    <mergeCell ref="AL71:AP71"/>
    <mergeCell ref="AQ71:BD71"/>
    <mergeCell ref="BE71:BR71"/>
    <mergeCell ref="BF76:BQ76"/>
    <mergeCell ref="B74:AK74"/>
    <mergeCell ref="AL74:AP75"/>
    <mergeCell ref="AQ74:AQ75"/>
    <mergeCell ref="B75:AK75"/>
    <mergeCell ref="B76:AK76"/>
    <mergeCell ref="AL76:AP76"/>
    <mergeCell ref="AR76:BC76"/>
    <mergeCell ref="B77:AK77"/>
    <mergeCell ref="AL77:AP77"/>
    <mergeCell ref="AR77:BC77"/>
    <mergeCell ref="BF77:BQ77"/>
    <mergeCell ref="B78:AK78"/>
    <mergeCell ref="AL78:AP78"/>
    <mergeCell ref="AR78:BC78"/>
    <mergeCell ref="BF78:BQ78"/>
    <mergeCell ref="B79:AK79"/>
    <mergeCell ref="AL79:AP79"/>
    <mergeCell ref="AR79:BC79"/>
    <mergeCell ref="BF79:BQ79"/>
    <mergeCell ref="B80:AK80"/>
    <mergeCell ref="AL80:AP80"/>
    <mergeCell ref="AR80:BC80"/>
    <mergeCell ref="BF80:BQ80"/>
    <mergeCell ref="B81:AK81"/>
    <mergeCell ref="AL81:AP81"/>
    <mergeCell ref="AR81:BC81"/>
    <mergeCell ref="BF81:BQ81"/>
    <mergeCell ref="B82:AK82"/>
    <mergeCell ref="AL82:AP82"/>
    <mergeCell ref="AR82:BC82"/>
    <mergeCell ref="BF82:BQ82"/>
    <mergeCell ref="B83:AK83"/>
    <mergeCell ref="AL83:AP83"/>
    <mergeCell ref="AQ83:BD83"/>
    <mergeCell ref="BE83:BR83"/>
    <mergeCell ref="B84:AK84"/>
    <mergeCell ref="AL84:AP84"/>
    <mergeCell ref="AQ84:BD84"/>
    <mergeCell ref="BE84:BR84"/>
    <mergeCell ref="AQ85:BD85"/>
    <mergeCell ref="BE85:BR85"/>
    <mergeCell ref="B86:AK86"/>
    <mergeCell ref="AL86:AP86"/>
    <mergeCell ref="AQ86:BD86"/>
    <mergeCell ref="BE86:BR86"/>
    <mergeCell ref="B85:AK85"/>
    <mergeCell ref="AL85:AP85"/>
    <mergeCell ref="B87:AK87"/>
    <mergeCell ref="AL87:AP87"/>
    <mergeCell ref="AQ87:BD87"/>
    <mergeCell ref="BE87:BR87"/>
    <mergeCell ref="B89:P89"/>
    <mergeCell ref="B91:P91"/>
  </mergeCells>
  <conditionalFormatting sqref="AQ65:BR65">
    <cfRule type="cellIs" priority="1" dxfId="0" operator="equal" stopIfTrue="1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fitToHeight="3" horizontalDpi="600" verticalDpi="600" orientation="portrait" paperSize="9" scale="89" r:id="rId2"/>
  <rowBreaks count="2" manualBreakCount="2">
    <brk id="37" max="70" man="1"/>
    <brk id="72" max="7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105"/>
  <sheetViews>
    <sheetView view="pageBreakPreview" zoomScaleSheetLayoutView="100" zoomScalePageLayoutView="0" workbookViewId="0" topLeftCell="A46">
      <selection activeCell="P13" sqref="P13:V13"/>
    </sheetView>
  </sheetViews>
  <sheetFormatPr defaultColWidth="1.83203125" defaultRowHeight="12.75"/>
  <cols>
    <col min="1" max="1" width="1.83203125" style="8" customWidth="1"/>
    <col min="2" max="11" width="1.5" style="8" customWidth="1"/>
    <col min="12" max="49" width="1.5" style="1" customWidth="1"/>
    <col min="50" max="50" width="4.5" style="1" customWidth="1"/>
    <col min="51" max="62" width="1.5" style="1" customWidth="1"/>
    <col min="63" max="63" width="2.33203125" style="1" customWidth="1"/>
    <col min="64" max="70" width="1.5" style="1" customWidth="1"/>
    <col min="71" max="72" width="1.5" style="8" customWidth="1"/>
    <col min="73" max="73" width="1.5" style="1" customWidth="1"/>
    <col min="74" max="77" width="11.83203125" style="6" customWidth="1"/>
    <col min="78" max="128" width="1.5" style="1" customWidth="1"/>
    <col min="129" max="16384" width="1.83203125" style="1" customWidth="1"/>
  </cols>
  <sheetData>
    <row r="1" spans="74:77" ht="8.25" customHeight="1">
      <c r="BV1" s="282" t="s">
        <v>93</v>
      </c>
      <c r="BW1" s="282"/>
      <c r="BX1" s="282"/>
      <c r="BY1" s="282"/>
    </row>
    <row r="2" spans="3:77" ht="42" customHeight="1">
      <c r="C2" s="91"/>
      <c r="D2" s="91"/>
      <c r="BJ2" s="557" t="s">
        <v>3</v>
      </c>
      <c r="BK2" s="558"/>
      <c r="BL2" s="558"/>
      <c r="BM2" s="558"/>
      <c r="BN2" s="558"/>
      <c r="BO2" s="558"/>
      <c r="BP2" s="558"/>
      <c r="BQ2" s="558"/>
      <c r="BR2" s="559"/>
      <c r="BS2" s="92"/>
      <c r="BT2" s="92"/>
      <c r="BU2" s="60"/>
      <c r="BV2" s="282"/>
      <c r="BW2" s="282"/>
      <c r="BX2" s="282"/>
      <c r="BY2" s="282"/>
    </row>
    <row r="3" spans="3:77" ht="13.5" customHeight="1">
      <c r="C3" s="560" t="s">
        <v>4</v>
      </c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560"/>
      <c r="BH3" s="560"/>
      <c r="BI3" s="560"/>
      <c r="BJ3" s="388" t="s">
        <v>393</v>
      </c>
      <c r="BK3" s="388"/>
      <c r="BL3" s="388"/>
      <c r="BM3" s="170" t="s">
        <v>197</v>
      </c>
      <c r="BN3" s="170"/>
      <c r="BO3" s="170"/>
      <c r="BP3" s="168" t="s">
        <v>197</v>
      </c>
      <c r="BQ3" s="168"/>
      <c r="BR3" s="168"/>
      <c r="BS3" s="93"/>
      <c r="BT3" s="93"/>
      <c r="BU3" s="60"/>
      <c r="BV3" s="282"/>
      <c r="BW3" s="282"/>
      <c r="BX3" s="282"/>
      <c r="BY3" s="282"/>
    </row>
    <row r="4" spans="2:77" ht="13.5" customHeight="1">
      <c r="B4" s="561" t="s">
        <v>12</v>
      </c>
      <c r="C4" s="561"/>
      <c r="D4" s="561"/>
      <c r="E4" s="561"/>
      <c r="F4" s="561"/>
      <c r="G4" s="561"/>
      <c r="H4" s="561"/>
      <c r="I4" s="561"/>
      <c r="J4" s="561"/>
      <c r="K4" s="561"/>
      <c r="L4" s="458" t="s">
        <v>199</v>
      </c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2"/>
      <c r="AO4" s="562"/>
      <c r="AP4" s="562"/>
      <c r="AQ4" s="562"/>
      <c r="AR4" s="562"/>
      <c r="AS4" s="562"/>
      <c r="AT4" s="562"/>
      <c r="AU4" s="562"/>
      <c r="AV4" s="562"/>
      <c r="AW4" s="562"/>
      <c r="AX4" s="562"/>
      <c r="BA4" s="450" t="s">
        <v>5</v>
      </c>
      <c r="BB4" s="450"/>
      <c r="BC4" s="450"/>
      <c r="BD4" s="450"/>
      <c r="BE4" s="450"/>
      <c r="BF4" s="450"/>
      <c r="BG4" s="450"/>
      <c r="BH4" s="450"/>
      <c r="BI4" s="451"/>
      <c r="BJ4" s="391" t="s">
        <v>193</v>
      </c>
      <c r="BK4" s="392"/>
      <c r="BL4" s="392"/>
      <c r="BM4" s="392"/>
      <c r="BN4" s="392"/>
      <c r="BO4" s="392"/>
      <c r="BP4" s="392"/>
      <c r="BQ4" s="392"/>
      <c r="BR4" s="393"/>
      <c r="BS4" s="94"/>
      <c r="BT4" s="94"/>
      <c r="BU4" s="2"/>
      <c r="BV4" s="282"/>
      <c r="BW4" s="282"/>
      <c r="BX4" s="282"/>
      <c r="BY4" s="282"/>
    </row>
    <row r="5" spans="11:77" ht="13.5" customHeight="1">
      <c r="K5" s="551" t="s">
        <v>201</v>
      </c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  <c r="AW5" s="552"/>
      <c r="AX5" s="552"/>
      <c r="BV5" s="282"/>
      <c r="BW5" s="282"/>
      <c r="BX5" s="282"/>
      <c r="BY5" s="282"/>
    </row>
    <row r="6" spans="74:77" ht="8.25" customHeight="1">
      <c r="BV6" s="282"/>
      <c r="BW6" s="282"/>
      <c r="BX6" s="282"/>
      <c r="BY6" s="282"/>
    </row>
    <row r="7" spans="3:77" ht="20.25" customHeight="1">
      <c r="C7" s="553" t="s">
        <v>339</v>
      </c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3"/>
      <c r="AM7" s="553"/>
      <c r="AN7" s="553"/>
      <c r="AO7" s="553"/>
      <c r="AP7" s="553"/>
      <c r="AQ7" s="553"/>
      <c r="AR7" s="553"/>
      <c r="AS7" s="553"/>
      <c r="AT7" s="553"/>
      <c r="AU7" s="553"/>
      <c r="AV7" s="553"/>
      <c r="AW7" s="553"/>
      <c r="AX7" s="553"/>
      <c r="AY7" s="553"/>
      <c r="AZ7" s="553"/>
      <c r="BA7" s="553"/>
      <c r="BB7" s="553"/>
      <c r="BC7" s="553"/>
      <c r="BD7" s="553"/>
      <c r="BE7" s="553"/>
      <c r="BF7" s="553"/>
      <c r="BG7" s="553"/>
      <c r="BH7" s="553"/>
      <c r="BI7" s="553"/>
      <c r="BJ7" s="553"/>
      <c r="BK7" s="553"/>
      <c r="BL7" s="553"/>
      <c r="BM7" s="553"/>
      <c r="BN7" s="553"/>
      <c r="BO7" s="553"/>
      <c r="BP7" s="553"/>
      <c r="BQ7" s="553"/>
      <c r="BR7" s="553"/>
      <c r="BS7" s="96"/>
      <c r="BT7" s="96"/>
      <c r="BU7" s="95"/>
      <c r="BV7" s="282"/>
      <c r="BW7" s="282"/>
      <c r="BX7" s="282"/>
      <c r="BY7" s="282"/>
    </row>
    <row r="8" spans="3:77" ht="18" customHeight="1">
      <c r="C8" s="97"/>
      <c r="D8" s="97"/>
      <c r="E8" s="97"/>
      <c r="F8" s="97"/>
      <c r="G8" s="97"/>
      <c r="H8" s="97"/>
      <c r="I8" s="97"/>
      <c r="J8" s="97"/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553" t="s">
        <v>204</v>
      </c>
      <c r="AC8" s="553"/>
      <c r="AD8" s="554" t="s">
        <v>274</v>
      </c>
      <c r="AE8" s="554"/>
      <c r="AF8" s="554"/>
      <c r="AG8" s="554"/>
      <c r="AH8" s="554"/>
      <c r="AI8" s="554"/>
      <c r="AJ8" s="554"/>
      <c r="AK8" s="554"/>
      <c r="AL8" s="554"/>
      <c r="AM8" s="554"/>
      <c r="AN8" s="554"/>
      <c r="AO8" s="554"/>
      <c r="AP8" s="554"/>
      <c r="AQ8" s="555">
        <v>20</v>
      </c>
      <c r="AR8" s="555"/>
      <c r="AS8" s="555"/>
      <c r="AT8" s="556" t="s">
        <v>392</v>
      </c>
      <c r="AU8" s="556"/>
      <c r="AV8" s="556"/>
      <c r="AW8" s="98" t="s">
        <v>340</v>
      </c>
      <c r="AX8" s="99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7"/>
      <c r="BT8" s="97"/>
      <c r="BU8" s="95"/>
      <c r="BV8" s="282"/>
      <c r="BW8" s="282"/>
      <c r="BX8" s="282"/>
      <c r="BY8" s="282"/>
    </row>
    <row r="9" spans="74:77" ht="13.5" customHeight="1">
      <c r="BV9" s="282"/>
      <c r="BW9" s="282"/>
      <c r="BX9" s="282"/>
      <c r="BY9" s="282"/>
    </row>
    <row r="10" spans="42:77" ht="13.5" customHeight="1">
      <c r="AP10" s="546" t="s">
        <v>341</v>
      </c>
      <c r="AQ10" s="546"/>
      <c r="AR10" s="546"/>
      <c r="AS10" s="546"/>
      <c r="AT10" s="546"/>
      <c r="AU10" s="546"/>
      <c r="AV10" s="546"/>
      <c r="AW10" s="546"/>
      <c r="AX10" s="459" t="s">
        <v>19</v>
      </c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547"/>
      <c r="BJ10" s="548">
        <v>1801005</v>
      </c>
      <c r="BK10" s="549"/>
      <c r="BL10" s="549"/>
      <c r="BM10" s="549"/>
      <c r="BN10" s="549"/>
      <c r="BO10" s="549"/>
      <c r="BP10" s="549"/>
      <c r="BQ10" s="549"/>
      <c r="BR10" s="550"/>
      <c r="BS10" s="101"/>
      <c r="BT10" s="101"/>
      <c r="BU10" s="100"/>
      <c r="BV10" s="282"/>
      <c r="BW10" s="282"/>
      <c r="BX10" s="282"/>
      <c r="BY10" s="282"/>
    </row>
    <row r="11" spans="2:77" ht="6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102"/>
      <c r="BT11" s="102"/>
      <c r="BU11" s="2"/>
      <c r="BV11" s="7"/>
      <c r="BW11" s="7"/>
      <c r="BX11" s="7"/>
      <c r="BY11" s="7"/>
    </row>
    <row r="12" spans="1:77" ht="76.5" customHeight="1">
      <c r="A12" s="510" t="s">
        <v>206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490" t="s">
        <v>21</v>
      </c>
      <c r="M12" s="490"/>
      <c r="N12" s="490"/>
      <c r="O12" s="490"/>
      <c r="P12" s="490" t="s">
        <v>342</v>
      </c>
      <c r="Q12" s="490"/>
      <c r="R12" s="490"/>
      <c r="S12" s="490"/>
      <c r="T12" s="490"/>
      <c r="U12" s="490"/>
      <c r="V12" s="490"/>
      <c r="W12" s="490" t="s">
        <v>343</v>
      </c>
      <c r="X12" s="490"/>
      <c r="Y12" s="490"/>
      <c r="Z12" s="490"/>
      <c r="AA12" s="490"/>
      <c r="AB12" s="490"/>
      <c r="AC12" s="490" t="s">
        <v>344</v>
      </c>
      <c r="AD12" s="490"/>
      <c r="AE12" s="490"/>
      <c r="AF12" s="490"/>
      <c r="AG12" s="490"/>
      <c r="AH12" s="490"/>
      <c r="AI12" s="490"/>
      <c r="AJ12" s="490" t="s">
        <v>345</v>
      </c>
      <c r="AK12" s="490"/>
      <c r="AL12" s="490"/>
      <c r="AM12" s="490"/>
      <c r="AN12" s="490"/>
      <c r="AO12" s="490"/>
      <c r="AP12" s="490" t="s">
        <v>346</v>
      </c>
      <c r="AQ12" s="490"/>
      <c r="AR12" s="490"/>
      <c r="AS12" s="490"/>
      <c r="AT12" s="490"/>
      <c r="AU12" s="490"/>
      <c r="AV12" s="490"/>
      <c r="AW12" s="490" t="s">
        <v>347</v>
      </c>
      <c r="AX12" s="490"/>
      <c r="AY12" s="490"/>
      <c r="AZ12" s="490"/>
      <c r="BA12" s="490"/>
      <c r="BB12" s="490"/>
      <c r="BC12" s="490"/>
      <c r="BD12" s="490" t="s">
        <v>348</v>
      </c>
      <c r="BE12" s="490"/>
      <c r="BF12" s="490"/>
      <c r="BG12" s="490"/>
      <c r="BH12" s="490"/>
      <c r="BI12" s="490"/>
      <c r="BJ12" s="490" t="s">
        <v>349</v>
      </c>
      <c r="BK12" s="490"/>
      <c r="BL12" s="490"/>
      <c r="BM12" s="490"/>
      <c r="BN12" s="490"/>
      <c r="BO12" s="490"/>
      <c r="BP12" s="490"/>
      <c r="BQ12" s="490"/>
      <c r="BR12" s="490"/>
      <c r="BS12" s="103"/>
      <c r="BT12" s="103"/>
      <c r="BU12" s="100"/>
      <c r="BV12" s="7"/>
      <c r="BW12" s="7"/>
      <c r="BX12" s="7"/>
      <c r="BY12" s="7"/>
    </row>
    <row r="13" spans="1:77" ht="13.5" customHeight="1">
      <c r="A13" s="545">
        <v>1</v>
      </c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490">
        <v>2</v>
      </c>
      <c r="M13" s="490"/>
      <c r="N13" s="490"/>
      <c r="O13" s="490"/>
      <c r="P13" s="490">
        <v>3</v>
      </c>
      <c r="Q13" s="490"/>
      <c r="R13" s="490"/>
      <c r="S13" s="490"/>
      <c r="T13" s="490"/>
      <c r="U13" s="490"/>
      <c r="V13" s="490"/>
      <c r="W13" s="490">
        <v>4</v>
      </c>
      <c r="X13" s="490"/>
      <c r="Y13" s="490"/>
      <c r="Z13" s="490"/>
      <c r="AA13" s="490"/>
      <c r="AB13" s="490"/>
      <c r="AC13" s="490">
        <v>5</v>
      </c>
      <c r="AD13" s="490"/>
      <c r="AE13" s="490"/>
      <c r="AF13" s="490"/>
      <c r="AG13" s="490"/>
      <c r="AH13" s="490"/>
      <c r="AI13" s="490"/>
      <c r="AJ13" s="490">
        <v>6</v>
      </c>
      <c r="AK13" s="490"/>
      <c r="AL13" s="490"/>
      <c r="AM13" s="490"/>
      <c r="AN13" s="490"/>
      <c r="AO13" s="490"/>
      <c r="AP13" s="490">
        <v>7</v>
      </c>
      <c r="AQ13" s="490"/>
      <c r="AR13" s="490"/>
      <c r="AS13" s="490"/>
      <c r="AT13" s="490"/>
      <c r="AU13" s="490"/>
      <c r="AV13" s="490"/>
      <c r="AW13" s="490">
        <v>8</v>
      </c>
      <c r="AX13" s="490"/>
      <c r="AY13" s="490"/>
      <c r="AZ13" s="490"/>
      <c r="BA13" s="490"/>
      <c r="BB13" s="490"/>
      <c r="BC13" s="490"/>
      <c r="BD13" s="490">
        <v>9</v>
      </c>
      <c r="BE13" s="490"/>
      <c r="BF13" s="490"/>
      <c r="BG13" s="490"/>
      <c r="BH13" s="490"/>
      <c r="BI13" s="490"/>
      <c r="BJ13" s="490">
        <v>10</v>
      </c>
      <c r="BK13" s="490"/>
      <c r="BL13" s="490"/>
      <c r="BM13" s="490"/>
      <c r="BN13" s="490"/>
      <c r="BO13" s="490"/>
      <c r="BP13" s="490"/>
      <c r="BQ13" s="490"/>
      <c r="BR13" s="490"/>
      <c r="BS13" s="103"/>
      <c r="BT13" s="103"/>
      <c r="BU13" s="100"/>
      <c r="BV13" s="7"/>
      <c r="BW13" s="7"/>
      <c r="BX13" s="7"/>
      <c r="BY13" s="7"/>
    </row>
    <row r="14" spans="1:77" ht="13.5" customHeight="1">
      <c r="A14" s="536" t="s">
        <v>350</v>
      </c>
      <c r="B14" s="537"/>
      <c r="C14" s="537"/>
      <c r="D14" s="537"/>
      <c r="E14" s="537"/>
      <c r="F14" s="537"/>
      <c r="G14" s="537"/>
      <c r="H14" s="537"/>
      <c r="I14" s="537"/>
      <c r="J14" s="537"/>
      <c r="K14" s="538"/>
      <c r="L14" s="539">
        <v>4000</v>
      </c>
      <c r="M14" s="539"/>
      <c r="N14" s="539"/>
      <c r="O14" s="540"/>
      <c r="P14" s="543"/>
      <c r="Q14" s="519">
        <v>200</v>
      </c>
      <c r="R14" s="519"/>
      <c r="S14" s="519"/>
      <c r="T14" s="519"/>
      <c r="U14" s="519"/>
      <c r="V14" s="526"/>
      <c r="W14" s="524"/>
      <c r="X14" s="519"/>
      <c r="Y14" s="519"/>
      <c r="Z14" s="519"/>
      <c r="AA14" s="519"/>
      <c r="AB14" s="526"/>
      <c r="AC14" s="524"/>
      <c r="AD14" s="519"/>
      <c r="AE14" s="519"/>
      <c r="AF14" s="519"/>
      <c r="AG14" s="519"/>
      <c r="AH14" s="519"/>
      <c r="AI14" s="526"/>
      <c r="AJ14" s="524"/>
      <c r="AK14" s="519"/>
      <c r="AL14" s="519"/>
      <c r="AM14" s="519"/>
      <c r="AN14" s="519"/>
      <c r="AO14" s="526"/>
      <c r="AP14" s="524"/>
      <c r="AQ14" s="519">
        <v>-200</v>
      </c>
      <c r="AR14" s="519"/>
      <c r="AS14" s="519"/>
      <c r="AT14" s="519"/>
      <c r="AU14" s="519"/>
      <c r="AV14" s="526"/>
      <c r="AW14" s="524"/>
      <c r="AX14" s="519"/>
      <c r="AY14" s="519"/>
      <c r="AZ14" s="519"/>
      <c r="BA14" s="519"/>
      <c r="BB14" s="519"/>
      <c r="BC14" s="526"/>
      <c r="BD14" s="524"/>
      <c r="BE14" s="519"/>
      <c r="BF14" s="519"/>
      <c r="BG14" s="519"/>
      <c r="BH14" s="519"/>
      <c r="BI14" s="526"/>
      <c r="BJ14" s="529"/>
      <c r="BK14" s="505">
        <f>SUM(Q14,X14,AD14,AK14,AQ14,AX14,BE14)</f>
        <v>0</v>
      </c>
      <c r="BL14" s="505"/>
      <c r="BM14" s="505"/>
      <c r="BN14" s="505"/>
      <c r="BO14" s="505"/>
      <c r="BP14" s="505"/>
      <c r="BQ14" s="505"/>
      <c r="BR14" s="531"/>
      <c r="BS14" s="104"/>
      <c r="BT14" s="104"/>
      <c r="BU14" s="100"/>
      <c r="BV14" s="7"/>
      <c r="BW14" s="7"/>
      <c r="BX14" s="7"/>
      <c r="BY14" s="7"/>
    </row>
    <row r="15" spans="1:77" ht="13.5" customHeight="1">
      <c r="A15" s="533" t="s">
        <v>351</v>
      </c>
      <c r="B15" s="534"/>
      <c r="C15" s="534"/>
      <c r="D15" s="534"/>
      <c r="E15" s="534"/>
      <c r="F15" s="534"/>
      <c r="G15" s="534"/>
      <c r="H15" s="534"/>
      <c r="I15" s="534"/>
      <c r="J15" s="534"/>
      <c r="K15" s="535"/>
      <c r="L15" s="541"/>
      <c r="M15" s="541"/>
      <c r="N15" s="541"/>
      <c r="O15" s="542"/>
      <c r="P15" s="544"/>
      <c r="Q15" s="487"/>
      <c r="R15" s="487"/>
      <c r="S15" s="487"/>
      <c r="T15" s="487"/>
      <c r="U15" s="487"/>
      <c r="V15" s="527"/>
      <c r="W15" s="525"/>
      <c r="X15" s="487"/>
      <c r="Y15" s="487"/>
      <c r="Z15" s="487"/>
      <c r="AA15" s="487"/>
      <c r="AB15" s="527"/>
      <c r="AC15" s="525"/>
      <c r="AD15" s="487"/>
      <c r="AE15" s="487"/>
      <c r="AF15" s="487"/>
      <c r="AG15" s="487"/>
      <c r="AH15" s="487"/>
      <c r="AI15" s="527"/>
      <c r="AJ15" s="525"/>
      <c r="AK15" s="487"/>
      <c r="AL15" s="487"/>
      <c r="AM15" s="487"/>
      <c r="AN15" s="487"/>
      <c r="AO15" s="527"/>
      <c r="AP15" s="525"/>
      <c r="AQ15" s="487"/>
      <c r="AR15" s="487"/>
      <c r="AS15" s="487"/>
      <c r="AT15" s="487"/>
      <c r="AU15" s="487"/>
      <c r="AV15" s="527"/>
      <c r="AW15" s="525"/>
      <c r="AX15" s="487"/>
      <c r="AY15" s="487"/>
      <c r="AZ15" s="487"/>
      <c r="BA15" s="487"/>
      <c r="BB15" s="487"/>
      <c r="BC15" s="527"/>
      <c r="BD15" s="525"/>
      <c r="BE15" s="487"/>
      <c r="BF15" s="487"/>
      <c r="BG15" s="487"/>
      <c r="BH15" s="487"/>
      <c r="BI15" s="527"/>
      <c r="BJ15" s="530"/>
      <c r="BK15" s="488"/>
      <c r="BL15" s="488"/>
      <c r="BM15" s="488"/>
      <c r="BN15" s="488"/>
      <c r="BO15" s="488"/>
      <c r="BP15" s="488"/>
      <c r="BQ15" s="488"/>
      <c r="BR15" s="532"/>
      <c r="BS15" s="104"/>
      <c r="BT15" s="104"/>
      <c r="BU15" s="100"/>
      <c r="BV15" s="7"/>
      <c r="BW15" s="7"/>
      <c r="BX15" s="7"/>
      <c r="BY15" s="7"/>
    </row>
    <row r="16" spans="1:77" ht="12.75" customHeight="1">
      <c r="A16" s="536" t="s">
        <v>352</v>
      </c>
      <c r="B16" s="537"/>
      <c r="C16" s="537"/>
      <c r="D16" s="537"/>
      <c r="E16" s="537"/>
      <c r="F16" s="537"/>
      <c r="G16" s="537"/>
      <c r="H16" s="537"/>
      <c r="I16" s="537"/>
      <c r="J16" s="537"/>
      <c r="K16" s="538"/>
      <c r="L16" s="495">
        <v>4005</v>
      </c>
      <c r="M16" s="495"/>
      <c r="N16" s="495"/>
      <c r="O16" s="496"/>
      <c r="P16" s="494"/>
      <c r="Q16" s="519"/>
      <c r="R16" s="519"/>
      <c r="S16" s="519"/>
      <c r="T16" s="519"/>
      <c r="U16" s="519"/>
      <c r="V16" s="526"/>
      <c r="W16" s="524"/>
      <c r="X16" s="519"/>
      <c r="Y16" s="519"/>
      <c r="Z16" s="519"/>
      <c r="AA16" s="519"/>
      <c r="AB16" s="526"/>
      <c r="AC16" s="524"/>
      <c r="AD16" s="519"/>
      <c r="AE16" s="519"/>
      <c r="AF16" s="519"/>
      <c r="AG16" s="519"/>
      <c r="AH16" s="519"/>
      <c r="AI16" s="526"/>
      <c r="AJ16" s="524"/>
      <c r="AK16" s="519"/>
      <c r="AL16" s="519"/>
      <c r="AM16" s="519"/>
      <c r="AN16" s="519"/>
      <c r="AO16" s="526"/>
      <c r="AP16" s="524"/>
      <c r="AQ16" s="519"/>
      <c r="AR16" s="519"/>
      <c r="AS16" s="519"/>
      <c r="AT16" s="519"/>
      <c r="AU16" s="519"/>
      <c r="AV16" s="526"/>
      <c r="AW16" s="524"/>
      <c r="AX16" s="519"/>
      <c r="AY16" s="519"/>
      <c r="AZ16" s="519"/>
      <c r="BA16" s="519"/>
      <c r="BB16" s="519"/>
      <c r="BC16" s="526"/>
      <c r="BD16" s="524"/>
      <c r="BE16" s="519"/>
      <c r="BF16" s="519"/>
      <c r="BG16" s="519"/>
      <c r="BH16" s="519"/>
      <c r="BI16" s="526"/>
      <c r="BJ16" s="529"/>
      <c r="BK16" s="505">
        <f>SUM(Q16,X16,AD16,AK16,AQ16,AX16,BE16)</f>
        <v>0</v>
      </c>
      <c r="BL16" s="505"/>
      <c r="BM16" s="505"/>
      <c r="BN16" s="505"/>
      <c r="BO16" s="505"/>
      <c r="BP16" s="505"/>
      <c r="BQ16" s="505"/>
      <c r="BR16" s="531"/>
      <c r="BS16" s="104"/>
      <c r="BT16" s="104"/>
      <c r="BU16" s="100"/>
      <c r="BV16" s="7"/>
      <c r="BW16" s="7"/>
      <c r="BX16" s="7"/>
      <c r="BY16" s="7"/>
    </row>
    <row r="17" spans="1:77" ht="27" customHeight="1">
      <c r="A17" s="500" t="s">
        <v>353</v>
      </c>
      <c r="B17" s="501"/>
      <c r="C17" s="501"/>
      <c r="D17" s="501"/>
      <c r="E17" s="501"/>
      <c r="F17" s="501"/>
      <c r="G17" s="501"/>
      <c r="H17" s="501"/>
      <c r="I17" s="501"/>
      <c r="J17" s="501"/>
      <c r="K17" s="502"/>
      <c r="L17" s="498"/>
      <c r="M17" s="498"/>
      <c r="N17" s="498"/>
      <c r="O17" s="499"/>
      <c r="P17" s="497"/>
      <c r="Q17" s="487"/>
      <c r="R17" s="487"/>
      <c r="S17" s="487"/>
      <c r="T17" s="487"/>
      <c r="U17" s="487"/>
      <c r="V17" s="527"/>
      <c r="W17" s="525"/>
      <c r="X17" s="487"/>
      <c r="Y17" s="487"/>
      <c r="Z17" s="487"/>
      <c r="AA17" s="487"/>
      <c r="AB17" s="527"/>
      <c r="AC17" s="525"/>
      <c r="AD17" s="487"/>
      <c r="AE17" s="487"/>
      <c r="AF17" s="487"/>
      <c r="AG17" s="487"/>
      <c r="AH17" s="487"/>
      <c r="AI17" s="527"/>
      <c r="AJ17" s="525"/>
      <c r="AK17" s="487"/>
      <c r="AL17" s="487"/>
      <c r="AM17" s="487"/>
      <c r="AN17" s="487"/>
      <c r="AO17" s="527"/>
      <c r="AP17" s="525"/>
      <c r="AQ17" s="487"/>
      <c r="AR17" s="487"/>
      <c r="AS17" s="487"/>
      <c r="AT17" s="487"/>
      <c r="AU17" s="487"/>
      <c r="AV17" s="527"/>
      <c r="AW17" s="525"/>
      <c r="AX17" s="487"/>
      <c r="AY17" s="487"/>
      <c r="AZ17" s="487"/>
      <c r="BA17" s="487"/>
      <c r="BB17" s="487"/>
      <c r="BC17" s="527"/>
      <c r="BD17" s="525"/>
      <c r="BE17" s="487"/>
      <c r="BF17" s="487"/>
      <c r="BG17" s="487"/>
      <c r="BH17" s="487"/>
      <c r="BI17" s="527"/>
      <c r="BJ17" s="530"/>
      <c r="BK17" s="488"/>
      <c r="BL17" s="488"/>
      <c r="BM17" s="488"/>
      <c r="BN17" s="488"/>
      <c r="BO17" s="488"/>
      <c r="BP17" s="488"/>
      <c r="BQ17" s="488"/>
      <c r="BR17" s="532"/>
      <c r="BS17" s="104"/>
      <c r="BT17" s="104"/>
      <c r="BU17" s="100"/>
      <c r="BV17" s="7"/>
      <c r="BW17" s="7"/>
      <c r="BX17" s="7"/>
      <c r="BY17" s="7"/>
    </row>
    <row r="18" spans="1:77" ht="27" customHeight="1">
      <c r="A18" s="528" t="s">
        <v>354</v>
      </c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490">
        <v>4010</v>
      </c>
      <c r="M18" s="490"/>
      <c r="N18" s="490"/>
      <c r="O18" s="490"/>
      <c r="P18" s="105"/>
      <c r="Q18" s="486"/>
      <c r="R18" s="486"/>
      <c r="S18" s="486"/>
      <c r="T18" s="486"/>
      <c r="U18" s="486"/>
      <c r="V18" s="106"/>
      <c r="W18" s="107"/>
      <c r="X18" s="486"/>
      <c r="Y18" s="486"/>
      <c r="Z18" s="486"/>
      <c r="AA18" s="486"/>
      <c r="AB18" s="106"/>
      <c r="AC18" s="107"/>
      <c r="AD18" s="486"/>
      <c r="AE18" s="486"/>
      <c r="AF18" s="486"/>
      <c r="AG18" s="486"/>
      <c r="AH18" s="486"/>
      <c r="AI18" s="106"/>
      <c r="AJ18" s="107"/>
      <c r="AK18" s="486"/>
      <c r="AL18" s="486"/>
      <c r="AM18" s="486"/>
      <c r="AN18" s="486"/>
      <c r="AO18" s="106"/>
      <c r="AP18" s="107"/>
      <c r="AQ18" s="486"/>
      <c r="AR18" s="486"/>
      <c r="AS18" s="486"/>
      <c r="AT18" s="486"/>
      <c r="AU18" s="486"/>
      <c r="AV18" s="106"/>
      <c r="AW18" s="107"/>
      <c r="AX18" s="486"/>
      <c r="AY18" s="486"/>
      <c r="AZ18" s="486"/>
      <c r="BA18" s="486"/>
      <c r="BB18" s="486"/>
      <c r="BC18" s="106"/>
      <c r="BD18" s="107"/>
      <c r="BE18" s="486"/>
      <c r="BF18" s="486"/>
      <c r="BG18" s="486"/>
      <c r="BH18" s="486"/>
      <c r="BI18" s="106"/>
      <c r="BJ18" s="108"/>
      <c r="BK18" s="504">
        <f aca="true" t="shared" si="0" ref="BK18:BK27">SUM(Q18,X18,AD18,AK18,AQ18,AX18,BE18)</f>
        <v>0</v>
      </c>
      <c r="BL18" s="504"/>
      <c r="BM18" s="504"/>
      <c r="BN18" s="504"/>
      <c r="BO18" s="504"/>
      <c r="BP18" s="504"/>
      <c r="BQ18" s="504"/>
      <c r="BR18" s="109"/>
      <c r="BS18" s="110"/>
      <c r="BT18" s="110"/>
      <c r="BU18" s="100"/>
      <c r="BV18" s="111"/>
      <c r="BW18" s="111"/>
      <c r="BX18" s="111"/>
      <c r="BY18" s="111"/>
    </row>
    <row r="19" spans="1:77" ht="13.5" customHeight="1">
      <c r="A19" s="509" t="s">
        <v>355</v>
      </c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490">
        <v>4090</v>
      </c>
      <c r="M19" s="490"/>
      <c r="N19" s="490"/>
      <c r="O19" s="490"/>
      <c r="P19" s="105"/>
      <c r="Q19" s="486"/>
      <c r="R19" s="486"/>
      <c r="S19" s="486"/>
      <c r="T19" s="486"/>
      <c r="U19" s="486"/>
      <c r="V19" s="106"/>
      <c r="W19" s="107"/>
      <c r="X19" s="486"/>
      <c r="Y19" s="486"/>
      <c r="Z19" s="486"/>
      <c r="AA19" s="486"/>
      <c r="AB19" s="106"/>
      <c r="AC19" s="107"/>
      <c r="AD19" s="486"/>
      <c r="AE19" s="486"/>
      <c r="AF19" s="486"/>
      <c r="AG19" s="486"/>
      <c r="AH19" s="486"/>
      <c r="AI19" s="106"/>
      <c r="AJ19" s="107"/>
      <c r="AK19" s="486"/>
      <c r="AL19" s="486"/>
      <c r="AM19" s="486"/>
      <c r="AN19" s="486"/>
      <c r="AO19" s="106"/>
      <c r="AP19" s="107"/>
      <c r="AQ19" s="486"/>
      <c r="AR19" s="486"/>
      <c r="AS19" s="486"/>
      <c r="AT19" s="486"/>
      <c r="AU19" s="486"/>
      <c r="AV19" s="106"/>
      <c r="AW19" s="107"/>
      <c r="AX19" s="486"/>
      <c r="AY19" s="486"/>
      <c r="AZ19" s="486"/>
      <c r="BA19" s="486"/>
      <c r="BB19" s="486"/>
      <c r="BC19" s="106"/>
      <c r="BD19" s="107"/>
      <c r="BE19" s="486"/>
      <c r="BF19" s="486"/>
      <c r="BG19" s="486"/>
      <c r="BH19" s="486"/>
      <c r="BI19" s="106"/>
      <c r="BJ19" s="108"/>
      <c r="BK19" s="504">
        <f t="shared" si="0"/>
        <v>0</v>
      </c>
      <c r="BL19" s="504"/>
      <c r="BM19" s="504"/>
      <c r="BN19" s="504"/>
      <c r="BO19" s="504"/>
      <c r="BP19" s="504"/>
      <c r="BQ19" s="504"/>
      <c r="BR19" s="109"/>
      <c r="BS19" s="110"/>
      <c r="BT19" s="110"/>
      <c r="BU19" s="100"/>
      <c r="BV19" s="111"/>
      <c r="BW19" s="111"/>
      <c r="BX19" s="111"/>
      <c r="BY19" s="111"/>
    </row>
    <row r="20" spans="1:73" ht="39" customHeight="1">
      <c r="A20" s="523" t="s">
        <v>356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1">
        <v>4095</v>
      </c>
      <c r="M20" s="521"/>
      <c r="N20" s="521"/>
      <c r="O20" s="521"/>
      <c r="P20" s="108"/>
      <c r="Q20" s="504">
        <f>SUM(Q14:U19)</f>
        <v>200</v>
      </c>
      <c r="R20" s="504"/>
      <c r="S20" s="504"/>
      <c r="T20" s="504"/>
      <c r="U20" s="504"/>
      <c r="V20" s="109"/>
      <c r="W20" s="108"/>
      <c r="X20" s="504">
        <f>SUM(X14:AA19)</f>
        <v>0</v>
      </c>
      <c r="Y20" s="504"/>
      <c r="Z20" s="504"/>
      <c r="AA20" s="504"/>
      <c r="AB20" s="109"/>
      <c r="AC20" s="108"/>
      <c r="AD20" s="504">
        <f>SUM(AD14:AH19)</f>
        <v>0</v>
      </c>
      <c r="AE20" s="504"/>
      <c r="AF20" s="504"/>
      <c r="AG20" s="504"/>
      <c r="AH20" s="504"/>
      <c r="AI20" s="109"/>
      <c r="AJ20" s="108"/>
      <c r="AK20" s="504">
        <f>SUM(AK14:AN19)</f>
        <v>0</v>
      </c>
      <c r="AL20" s="504"/>
      <c r="AM20" s="504"/>
      <c r="AN20" s="504"/>
      <c r="AO20" s="109"/>
      <c r="AP20" s="108"/>
      <c r="AQ20" s="504">
        <f>SUM(AQ14:AU19)</f>
        <v>-200</v>
      </c>
      <c r="AR20" s="504"/>
      <c r="AS20" s="504"/>
      <c r="AT20" s="504"/>
      <c r="AU20" s="504"/>
      <c r="AV20" s="109"/>
      <c r="AW20" s="108"/>
      <c r="AX20" s="504">
        <f>SUM(AX14:BB19)</f>
        <v>0</v>
      </c>
      <c r="AY20" s="504"/>
      <c r="AZ20" s="504"/>
      <c r="BA20" s="504"/>
      <c r="BB20" s="504"/>
      <c r="BC20" s="109"/>
      <c r="BD20" s="108"/>
      <c r="BE20" s="504">
        <f>SUM(BE14:BH19)</f>
        <v>0</v>
      </c>
      <c r="BF20" s="504"/>
      <c r="BG20" s="504"/>
      <c r="BH20" s="504"/>
      <c r="BI20" s="109"/>
      <c r="BJ20" s="108"/>
      <c r="BK20" s="504">
        <f t="shared" si="0"/>
        <v>0</v>
      </c>
      <c r="BL20" s="504"/>
      <c r="BM20" s="504"/>
      <c r="BN20" s="504"/>
      <c r="BO20" s="504"/>
      <c r="BP20" s="504"/>
      <c r="BQ20" s="504"/>
      <c r="BR20" s="109"/>
      <c r="BS20" s="110"/>
      <c r="BT20" s="110"/>
      <c r="BU20" s="100"/>
    </row>
    <row r="21" spans="1:77" ht="54" customHeight="1">
      <c r="A21" s="522" t="s">
        <v>357</v>
      </c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1" t="s">
        <v>358</v>
      </c>
      <c r="M21" s="521"/>
      <c r="N21" s="521"/>
      <c r="O21" s="521"/>
      <c r="P21" s="107"/>
      <c r="Q21" s="486"/>
      <c r="R21" s="486"/>
      <c r="S21" s="486"/>
      <c r="T21" s="486"/>
      <c r="U21" s="486"/>
      <c r="V21" s="106"/>
      <c r="W21" s="107"/>
      <c r="X21" s="486"/>
      <c r="Y21" s="486"/>
      <c r="Z21" s="486"/>
      <c r="AA21" s="486"/>
      <c r="AB21" s="106"/>
      <c r="AC21" s="107"/>
      <c r="AD21" s="486"/>
      <c r="AE21" s="486"/>
      <c r="AF21" s="486"/>
      <c r="AG21" s="486"/>
      <c r="AH21" s="486"/>
      <c r="AI21" s="106"/>
      <c r="AJ21" s="107"/>
      <c r="AK21" s="486"/>
      <c r="AL21" s="486"/>
      <c r="AM21" s="486"/>
      <c r="AN21" s="486"/>
      <c r="AO21" s="106"/>
      <c r="AP21" s="107"/>
      <c r="AQ21" s="486">
        <v>200</v>
      </c>
      <c r="AR21" s="486"/>
      <c r="AS21" s="486"/>
      <c r="AT21" s="486"/>
      <c r="AU21" s="486"/>
      <c r="AV21" s="106"/>
      <c r="AW21" s="107"/>
      <c r="AX21" s="486"/>
      <c r="AY21" s="486"/>
      <c r="AZ21" s="486"/>
      <c r="BA21" s="486"/>
      <c r="BB21" s="486"/>
      <c r="BC21" s="106"/>
      <c r="BD21" s="107"/>
      <c r="BE21" s="486"/>
      <c r="BF21" s="486"/>
      <c r="BG21" s="486"/>
      <c r="BH21" s="486"/>
      <c r="BI21" s="106"/>
      <c r="BJ21" s="108"/>
      <c r="BK21" s="504">
        <f t="shared" si="0"/>
        <v>200</v>
      </c>
      <c r="BL21" s="504"/>
      <c r="BM21" s="504"/>
      <c r="BN21" s="504"/>
      <c r="BO21" s="504"/>
      <c r="BP21" s="504"/>
      <c r="BQ21" s="504"/>
      <c r="BR21" s="109"/>
      <c r="BS21" s="110"/>
      <c r="BT21" s="110"/>
      <c r="BU21" s="100"/>
      <c r="BV21" s="5"/>
      <c r="BW21" s="5"/>
      <c r="BX21" s="5"/>
      <c r="BY21" s="5"/>
    </row>
    <row r="22" spans="1:77" ht="39" customHeight="1">
      <c r="A22" s="520" t="s">
        <v>359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1">
        <v>4110</v>
      </c>
      <c r="M22" s="521"/>
      <c r="N22" s="521"/>
      <c r="O22" s="521"/>
      <c r="P22" s="112"/>
      <c r="Q22" s="519"/>
      <c r="R22" s="519"/>
      <c r="S22" s="519"/>
      <c r="T22" s="519"/>
      <c r="U22" s="519"/>
      <c r="V22" s="113"/>
      <c r="W22" s="112"/>
      <c r="X22" s="519"/>
      <c r="Y22" s="519"/>
      <c r="Z22" s="519"/>
      <c r="AA22" s="519"/>
      <c r="AB22" s="113"/>
      <c r="AC22" s="112"/>
      <c r="AD22" s="519"/>
      <c r="AE22" s="519"/>
      <c r="AF22" s="519"/>
      <c r="AG22" s="519"/>
      <c r="AH22" s="519"/>
      <c r="AI22" s="113"/>
      <c r="AJ22" s="112"/>
      <c r="AK22" s="519"/>
      <c r="AL22" s="519"/>
      <c r="AM22" s="519"/>
      <c r="AN22" s="519"/>
      <c r="AO22" s="113"/>
      <c r="AP22" s="112"/>
      <c r="AQ22" s="519"/>
      <c r="AR22" s="519"/>
      <c r="AS22" s="519"/>
      <c r="AT22" s="519"/>
      <c r="AU22" s="519"/>
      <c r="AV22" s="113"/>
      <c r="AW22" s="112"/>
      <c r="AX22" s="519"/>
      <c r="AY22" s="519"/>
      <c r="AZ22" s="519"/>
      <c r="BA22" s="519"/>
      <c r="BB22" s="519"/>
      <c r="BC22" s="113"/>
      <c r="BD22" s="112"/>
      <c r="BE22" s="519"/>
      <c r="BF22" s="519"/>
      <c r="BG22" s="519"/>
      <c r="BH22" s="519"/>
      <c r="BI22" s="113"/>
      <c r="BJ22" s="114"/>
      <c r="BK22" s="504">
        <f t="shared" si="0"/>
        <v>0</v>
      </c>
      <c r="BL22" s="504"/>
      <c r="BM22" s="504"/>
      <c r="BN22" s="504"/>
      <c r="BO22" s="504"/>
      <c r="BP22" s="504"/>
      <c r="BQ22" s="504"/>
      <c r="BR22" s="115"/>
      <c r="BS22" s="110"/>
      <c r="BT22" s="110"/>
      <c r="BU22" s="100"/>
      <c r="BV22" s="5"/>
      <c r="BW22" s="5"/>
      <c r="BX22" s="5"/>
      <c r="BY22" s="5"/>
    </row>
    <row r="23" spans="1:77" ht="39" customHeight="1">
      <c r="A23" s="513" t="s">
        <v>318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5"/>
      <c r="L23" s="516" t="s">
        <v>360</v>
      </c>
      <c r="M23" s="517"/>
      <c r="N23" s="517"/>
      <c r="O23" s="518"/>
      <c r="P23" s="112"/>
      <c r="Q23" s="486"/>
      <c r="R23" s="486"/>
      <c r="S23" s="486"/>
      <c r="T23" s="486"/>
      <c r="U23" s="486"/>
      <c r="V23" s="113"/>
      <c r="W23" s="116"/>
      <c r="X23" s="486"/>
      <c r="Y23" s="486"/>
      <c r="Z23" s="486"/>
      <c r="AA23" s="486"/>
      <c r="AB23" s="113"/>
      <c r="AC23" s="116"/>
      <c r="AD23" s="486"/>
      <c r="AE23" s="486"/>
      <c r="AF23" s="486"/>
      <c r="AG23" s="486"/>
      <c r="AH23" s="486"/>
      <c r="AI23" s="113"/>
      <c r="AJ23" s="116"/>
      <c r="AK23" s="486"/>
      <c r="AL23" s="486"/>
      <c r="AM23" s="486"/>
      <c r="AN23" s="486"/>
      <c r="AO23" s="113"/>
      <c r="AP23" s="116"/>
      <c r="AQ23" s="486"/>
      <c r="AR23" s="486"/>
      <c r="AS23" s="486"/>
      <c r="AT23" s="486"/>
      <c r="AU23" s="486"/>
      <c r="AV23" s="113"/>
      <c r="AW23" s="116"/>
      <c r="AX23" s="486"/>
      <c r="AY23" s="486"/>
      <c r="AZ23" s="486"/>
      <c r="BA23" s="486"/>
      <c r="BB23" s="486"/>
      <c r="BC23" s="113"/>
      <c r="BD23" s="116"/>
      <c r="BE23" s="486"/>
      <c r="BF23" s="486"/>
      <c r="BG23" s="486"/>
      <c r="BH23" s="486"/>
      <c r="BI23" s="113"/>
      <c r="BJ23" s="117"/>
      <c r="BK23" s="504">
        <f t="shared" si="0"/>
        <v>0</v>
      </c>
      <c r="BL23" s="504"/>
      <c r="BM23" s="504"/>
      <c r="BN23" s="504"/>
      <c r="BO23" s="504"/>
      <c r="BP23" s="504"/>
      <c r="BQ23" s="504"/>
      <c r="BR23" s="115"/>
      <c r="BS23" s="110"/>
      <c r="BT23" s="110"/>
      <c r="BU23" s="100"/>
      <c r="BV23" s="5"/>
      <c r="BW23" s="5"/>
      <c r="BX23" s="5"/>
      <c r="BY23" s="5"/>
    </row>
    <row r="24" spans="1:77" ht="53.25" customHeight="1">
      <c r="A24" s="513" t="s">
        <v>319</v>
      </c>
      <c r="B24" s="514"/>
      <c r="C24" s="514"/>
      <c r="D24" s="514"/>
      <c r="E24" s="514"/>
      <c r="F24" s="514"/>
      <c r="G24" s="514"/>
      <c r="H24" s="514"/>
      <c r="I24" s="514"/>
      <c r="J24" s="514"/>
      <c r="K24" s="515"/>
      <c r="L24" s="516" t="s">
        <v>361</v>
      </c>
      <c r="M24" s="517"/>
      <c r="N24" s="517"/>
      <c r="O24" s="518"/>
      <c r="P24" s="112"/>
      <c r="Q24" s="486"/>
      <c r="R24" s="486"/>
      <c r="S24" s="486"/>
      <c r="T24" s="486"/>
      <c r="U24" s="486"/>
      <c r="V24" s="113"/>
      <c r="W24" s="116"/>
      <c r="X24" s="486"/>
      <c r="Y24" s="486"/>
      <c r="Z24" s="486"/>
      <c r="AA24" s="486"/>
      <c r="AB24" s="113"/>
      <c r="AC24" s="116"/>
      <c r="AD24" s="486"/>
      <c r="AE24" s="486"/>
      <c r="AF24" s="486"/>
      <c r="AG24" s="486"/>
      <c r="AH24" s="486"/>
      <c r="AI24" s="113"/>
      <c r="AJ24" s="116"/>
      <c r="AK24" s="486"/>
      <c r="AL24" s="486"/>
      <c r="AM24" s="486"/>
      <c r="AN24" s="486"/>
      <c r="AO24" s="113"/>
      <c r="AP24" s="116"/>
      <c r="AQ24" s="486"/>
      <c r="AR24" s="486"/>
      <c r="AS24" s="486"/>
      <c r="AT24" s="486"/>
      <c r="AU24" s="486"/>
      <c r="AV24" s="113"/>
      <c r="AW24" s="116"/>
      <c r="AX24" s="486"/>
      <c r="AY24" s="486"/>
      <c r="AZ24" s="486"/>
      <c r="BA24" s="486"/>
      <c r="BB24" s="486"/>
      <c r="BC24" s="113"/>
      <c r="BD24" s="116"/>
      <c r="BE24" s="486"/>
      <c r="BF24" s="486"/>
      <c r="BG24" s="486"/>
      <c r="BH24" s="486"/>
      <c r="BI24" s="113"/>
      <c r="BJ24" s="117"/>
      <c r="BK24" s="504">
        <f t="shared" si="0"/>
        <v>0</v>
      </c>
      <c r="BL24" s="504"/>
      <c r="BM24" s="504"/>
      <c r="BN24" s="504"/>
      <c r="BO24" s="504"/>
      <c r="BP24" s="504"/>
      <c r="BQ24" s="504"/>
      <c r="BR24" s="115"/>
      <c r="BS24" s="110"/>
      <c r="BT24" s="110"/>
      <c r="BU24" s="100"/>
      <c r="BV24" s="5"/>
      <c r="BW24" s="5"/>
      <c r="BX24" s="5"/>
      <c r="BY24" s="5"/>
    </row>
    <row r="25" spans="1:77" ht="39" customHeight="1">
      <c r="A25" s="513" t="s">
        <v>144</v>
      </c>
      <c r="B25" s="514"/>
      <c r="C25" s="514"/>
      <c r="D25" s="514"/>
      <c r="E25" s="514"/>
      <c r="F25" s="514"/>
      <c r="G25" s="514"/>
      <c r="H25" s="514"/>
      <c r="I25" s="514"/>
      <c r="J25" s="514"/>
      <c r="K25" s="515"/>
      <c r="L25" s="516" t="s">
        <v>362</v>
      </c>
      <c r="M25" s="517"/>
      <c r="N25" s="517"/>
      <c r="O25" s="518"/>
      <c r="P25" s="112"/>
      <c r="Q25" s="486"/>
      <c r="R25" s="486"/>
      <c r="S25" s="486"/>
      <c r="T25" s="486"/>
      <c r="U25" s="486"/>
      <c r="V25" s="113"/>
      <c r="W25" s="116"/>
      <c r="X25" s="486"/>
      <c r="Y25" s="486"/>
      <c r="Z25" s="486"/>
      <c r="AA25" s="486"/>
      <c r="AB25" s="113"/>
      <c r="AC25" s="116"/>
      <c r="AD25" s="486"/>
      <c r="AE25" s="486"/>
      <c r="AF25" s="486"/>
      <c r="AG25" s="486"/>
      <c r="AH25" s="486"/>
      <c r="AI25" s="113"/>
      <c r="AJ25" s="116"/>
      <c r="AK25" s="486"/>
      <c r="AL25" s="486"/>
      <c r="AM25" s="486"/>
      <c r="AN25" s="486"/>
      <c r="AO25" s="113"/>
      <c r="AP25" s="116"/>
      <c r="AQ25" s="486"/>
      <c r="AR25" s="486"/>
      <c r="AS25" s="486"/>
      <c r="AT25" s="486"/>
      <c r="AU25" s="486"/>
      <c r="AV25" s="113"/>
      <c r="AW25" s="116"/>
      <c r="AX25" s="486"/>
      <c r="AY25" s="486"/>
      <c r="AZ25" s="486"/>
      <c r="BA25" s="486"/>
      <c r="BB25" s="486"/>
      <c r="BC25" s="113"/>
      <c r="BD25" s="116"/>
      <c r="BE25" s="486"/>
      <c r="BF25" s="486"/>
      <c r="BG25" s="486"/>
      <c r="BH25" s="486"/>
      <c r="BI25" s="113"/>
      <c r="BJ25" s="117"/>
      <c r="BK25" s="504">
        <f t="shared" si="0"/>
        <v>0</v>
      </c>
      <c r="BL25" s="504"/>
      <c r="BM25" s="504"/>
      <c r="BN25" s="504"/>
      <c r="BO25" s="504"/>
      <c r="BP25" s="504"/>
      <c r="BQ25" s="504"/>
      <c r="BR25" s="115"/>
      <c r="BS25" s="110"/>
      <c r="BT25" s="110"/>
      <c r="BU25" s="100"/>
      <c r="BV25" s="5"/>
      <c r="BW25" s="5"/>
      <c r="BX25" s="5"/>
      <c r="BY25" s="5"/>
    </row>
    <row r="26" spans="1:77" ht="78" customHeight="1">
      <c r="A26" s="513" t="s">
        <v>363</v>
      </c>
      <c r="B26" s="514"/>
      <c r="C26" s="514"/>
      <c r="D26" s="514"/>
      <c r="E26" s="514"/>
      <c r="F26" s="514"/>
      <c r="G26" s="514"/>
      <c r="H26" s="514"/>
      <c r="I26" s="514"/>
      <c r="J26" s="514"/>
      <c r="K26" s="515"/>
      <c r="L26" s="516" t="s">
        <v>364</v>
      </c>
      <c r="M26" s="517"/>
      <c r="N26" s="517"/>
      <c r="O26" s="518"/>
      <c r="P26" s="112"/>
      <c r="Q26" s="486"/>
      <c r="R26" s="486"/>
      <c r="S26" s="486"/>
      <c r="T26" s="486"/>
      <c r="U26" s="486"/>
      <c r="V26" s="113"/>
      <c r="W26" s="116"/>
      <c r="X26" s="486"/>
      <c r="Y26" s="486"/>
      <c r="Z26" s="486"/>
      <c r="AA26" s="486"/>
      <c r="AB26" s="113"/>
      <c r="AC26" s="116"/>
      <c r="AD26" s="486"/>
      <c r="AE26" s="486"/>
      <c r="AF26" s="486"/>
      <c r="AG26" s="486"/>
      <c r="AH26" s="486"/>
      <c r="AI26" s="113"/>
      <c r="AJ26" s="116"/>
      <c r="AK26" s="486"/>
      <c r="AL26" s="486"/>
      <c r="AM26" s="486"/>
      <c r="AN26" s="486"/>
      <c r="AO26" s="113"/>
      <c r="AP26" s="116"/>
      <c r="AQ26" s="486"/>
      <c r="AR26" s="486"/>
      <c r="AS26" s="486"/>
      <c r="AT26" s="486"/>
      <c r="AU26" s="486"/>
      <c r="AV26" s="113"/>
      <c r="AW26" s="116"/>
      <c r="AX26" s="486"/>
      <c r="AY26" s="486"/>
      <c r="AZ26" s="486"/>
      <c r="BA26" s="486"/>
      <c r="BB26" s="486"/>
      <c r="BC26" s="113"/>
      <c r="BD26" s="116"/>
      <c r="BE26" s="486"/>
      <c r="BF26" s="486"/>
      <c r="BG26" s="486"/>
      <c r="BH26" s="486"/>
      <c r="BI26" s="113"/>
      <c r="BJ26" s="117"/>
      <c r="BK26" s="504">
        <f t="shared" si="0"/>
        <v>0</v>
      </c>
      <c r="BL26" s="504"/>
      <c r="BM26" s="504"/>
      <c r="BN26" s="504"/>
      <c r="BO26" s="504"/>
      <c r="BP26" s="504"/>
      <c r="BQ26" s="504"/>
      <c r="BR26" s="115"/>
      <c r="BS26" s="110"/>
      <c r="BT26" s="110"/>
      <c r="BU26" s="100"/>
      <c r="BV26" s="5"/>
      <c r="BW26" s="5"/>
      <c r="BX26" s="5"/>
      <c r="BY26" s="5"/>
    </row>
    <row r="27" spans="1:77" ht="39" customHeight="1">
      <c r="A27" s="513" t="s">
        <v>321</v>
      </c>
      <c r="B27" s="514"/>
      <c r="C27" s="514"/>
      <c r="D27" s="514"/>
      <c r="E27" s="514"/>
      <c r="F27" s="514"/>
      <c r="G27" s="514"/>
      <c r="H27" s="514"/>
      <c r="I27" s="514"/>
      <c r="J27" s="514"/>
      <c r="K27" s="515"/>
      <c r="L27" s="516" t="s">
        <v>365</v>
      </c>
      <c r="M27" s="517"/>
      <c r="N27" s="517"/>
      <c r="O27" s="518"/>
      <c r="P27" s="112"/>
      <c r="Q27" s="486"/>
      <c r="R27" s="486"/>
      <c r="S27" s="486"/>
      <c r="T27" s="486"/>
      <c r="U27" s="486"/>
      <c r="V27" s="113"/>
      <c r="W27" s="116"/>
      <c r="X27" s="486"/>
      <c r="Y27" s="486"/>
      <c r="Z27" s="486"/>
      <c r="AA27" s="486"/>
      <c r="AB27" s="113"/>
      <c r="AC27" s="116"/>
      <c r="AD27" s="486"/>
      <c r="AE27" s="486"/>
      <c r="AF27" s="486"/>
      <c r="AG27" s="486"/>
      <c r="AH27" s="486"/>
      <c r="AI27" s="113"/>
      <c r="AJ27" s="116"/>
      <c r="AK27" s="486"/>
      <c r="AL27" s="486"/>
      <c r="AM27" s="486"/>
      <c r="AN27" s="486"/>
      <c r="AO27" s="113"/>
      <c r="AP27" s="116"/>
      <c r="AQ27" s="486"/>
      <c r="AR27" s="486"/>
      <c r="AS27" s="486"/>
      <c r="AT27" s="486"/>
      <c r="AU27" s="486"/>
      <c r="AV27" s="113"/>
      <c r="AW27" s="116"/>
      <c r="AX27" s="486"/>
      <c r="AY27" s="486"/>
      <c r="AZ27" s="486"/>
      <c r="BA27" s="486"/>
      <c r="BB27" s="486"/>
      <c r="BC27" s="113"/>
      <c r="BD27" s="116"/>
      <c r="BE27" s="486"/>
      <c r="BF27" s="486"/>
      <c r="BG27" s="486"/>
      <c r="BH27" s="486"/>
      <c r="BI27" s="113"/>
      <c r="BJ27" s="117"/>
      <c r="BK27" s="504">
        <f t="shared" si="0"/>
        <v>0</v>
      </c>
      <c r="BL27" s="504"/>
      <c r="BM27" s="504"/>
      <c r="BN27" s="504"/>
      <c r="BO27" s="504"/>
      <c r="BP27" s="504"/>
      <c r="BQ27" s="504"/>
      <c r="BR27" s="115"/>
      <c r="BS27" s="110"/>
      <c r="BT27" s="110"/>
      <c r="BU27" s="100"/>
      <c r="BV27" s="5"/>
      <c r="BW27" s="5"/>
      <c r="BX27" s="5"/>
      <c r="BY27" s="5"/>
    </row>
    <row r="28" spans="1:77" ht="27.75" customHeight="1">
      <c r="A28" s="491" t="s">
        <v>366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3"/>
      <c r="L28" s="495">
        <v>4200</v>
      </c>
      <c r="M28" s="495"/>
      <c r="N28" s="495"/>
      <c r="O28" s="495"/>
      <c r="P28" s="112"/>
      <c r="Q28" s="118"/>
      <c r="R28" s="118"/>
      <c r="S28" s="118"/>
      <c r="T28" s="118"/>
      <c r="U28" s="118"/>
      <c r="V28" s="119"/>
      <c r="W28" s="120"/>
      <c r="X28" s="121"/>
      <c r="Y28" s="121"/>
      <c r="Z28" s="121"/>
      <c r="AA28" s="121"/>
      <c r="AB28" s="122"/>
      <c r="AC28" s="123"/>
      <c r="AD28" s="118"/>
      <c r="AE28" s="118"/>
      <c r="AF28" s="118"/>
      <c r="AG28" s="118"/>
      <c r="AH28" s="118"/>
      <c r="AI28" s="119"/>
      <c r="AJ28" s="123"/>
      <c r="AK28" s="118"/>
      <c r="AL28" s="118"/>
      <c r="AM28" s="118"/>
      <c r="AN28" s="118"/>
      <c r="AO28" s="119"/>
      <c r="AP28" s="123"/>
      <c r="AQ28" s="118"/>
      <c r="AR28" s="118"/>
      <c r="AS28" s="118"/>
      <c r="AT28" s="118"/>
      <c r="AU28" s="118"/>
      <c r="AV28" s="119"/>
      <c r="AW28" s="123"/>
      <c r="AX28" s="118"/>
      <c r="AY28" s="118"/>
      <c r="AZ28" s="118"/>
      <c r="BA28" s="118"/>
      <c r="BB28" s="118"/>
      <c r="BC28" s="119"/>
      <c r="BD28" s="123"/>
      <c r="BE28" s="118"/>
      <c r="BF28" s="118"/>
      <c r="BG28" s="118"/>
      <c r="BH28" s="118"/>
      <c r="BI28" s="119"/>
      <c r="BJ28" s="114"/>
      <c r="BK28" s="117"/>
      <c r="BL28" s="117"/>
      <c r="BM28" s="117"/>
      <c r="BN28" s="117"/>
      <c r="BO28" s="117"/>
      <c r="BP28" s="117"/>
      <c r="BQ28" s="117"/>
      <c r="BR28" s="115"/>
      <c r="BS28" s="110"/>
      <c r="BT28" s="110"/>
      <c r="BU28" s="100"/>
      <c r="BV28" s="124"/>
      <c r="BW28" s="124"/>
      <c r="BX28" s="124"/>
      <c r="BY28" s="124"/>
    </row>
    <row r="29" spans="1:77" ht="27" customHeight="1">
      <c r="A29" s="500" t="s">
        <v>367</v>
      </c>
      <c r="B29" s="501"/>
      <c r="C29" s="501"/>
      <c r="D29" s="501"/>
      <c r="E29" s="501"/>
      <c r="F29" s="501"/>
      <c r="G29" s="501"/>
      <c r="H29" s="501"/>
      <c r="I29" s="501"/>
      <c r="J29" s="501"/>
      <c r="K29" s="502"/>
      <c r="L29" s="498"/>
      <c r="M29" s="498"/>
      <c r="N29" s="498"/>
      <c r="O29" s="498"/>
      <c r="P29" s="125"/>
      <c r="Q29" s="511"/>
      <c r="R29" s="511"/>
      <c r="S29" s="511"/>
      <c r="T29" s="511"/>
      <c r="U29" s="511"/>
      <c r="V29" s="126"/>
      <c r="W29" s="127"/>
      <c r="X29" s="512"/>
      <c r="Y29" s="512"/>
      <c r="Z29" s="512"/>
      <c r="AA29" s="512"/>
      <c r="AB29" s="128"/>
      <c r="AC29" s="129"/>
      <c r="AD29" s="511"/>
      <c r="AE29" s="511"/>
      <c r="AF29" s="511"/>
      <c r="AG29" s="511"/>
      <c r="AH29" s="511"/>
      <c r="AI29" s="126"/>
      <c r="AJ29" s="129"/>
      <c r="AK29" s="511"/>
      <c r="AL29" s="511"/>
      <c r="AM29" s="511"/>
      <c r="AN29" s="511"/>
      <c r="AO29" s="126"/>
      <c r="AP29" s="129"/>
      <c r="AQ29" s="511"/>
      <c r="AR29" s="511"/>
      <c r="AS29" s="511"/>
      <c r="AT29" s="511"/>
      <c r="AU29" s="511"/>
      <c r="AV29" s="126"/>
      <c r="AW29" s="129"/>
      <c r="AX29" s="511"/>
      <c r="AY29" s="511"/>
      <c r="AZ29" s="511"/>
      <c r="BA29" s="511"/>
      <c r="BB29" s="511"/>
      <c r="BC29" s="126"/>
      <c r="BD29" s="129"/>
      <c r="BE29" s="511"/>
      <c r="BF29" s="511"/>
      <c r="BG29" s="511"/>
      <c r="BH29" s="511"/>
      <c r="BI29" s="126"/>
      <c r="BJ29" s="130"/>
      <c r="BK29" s="488">
        <f aca="true" t="shared" si="1" ref="BK29:BK37">SUM(Q29,X29,AD29,AK29,AQ29,AX29,BE29)</f>
        <v>0</v>
      </c>
      <c r="BL29" s="488"/>
      <c r="BM29" s="488"/>
      <c r="BN29" s="488"/>
      <c r="BO29" s="488"/>
      <c r="BP29" s="488"/>
      <c r="BQ29" s="488"/>
      <c r="BR29" s="131"/>
      <c r="BS29" s="110"/>
      <c r="BT29" s="110"/>
      <c r="BU29" s="100"/>
      <c r="BV29" s="124"/>
      <c r="BW29" s="124"/>
      <c r="BX29" s="124"/>
      <c r="BY29" s="124"/>
    </row>
    <row r="30" spans="1:77" ht="51" customHeight="1">
      <c r="A30" s="509" t="s">
        <v>368</v>
      </c>
      <c r="B30" s="509"/>
      <c r="C30" s="509"/>
      <c r="D30" s="509"/>
      <c r="E30" s="509"/>
      <c r="F30" s="509"/>
      <c r="G30" s="509"/>
      <c r="H30" s="509"/>
      <c r="I30" s="509"/>
      <c r="J30" s="509"/>
      <c r="K30" s="509"/>
      <c r="L30" s="490">
        <v>4205</v>
      </c>
      <c r="M30" s="490"/>
      <c r="N30" s="490"/>
      <c r="O30" s="490"/>
      <c r="P30" s="107"/>
      <c r="Q30" s="486"/>
      <c r="R30" s="486"/>
      <c r="S30" s="486"/>
      <c r="T30" s="486"/>
      <c r="U30" s="486"/>
      <c r="V30" s="106"/>
      <c r="W30" s="107"/>
      <c r="X30" s="486"/>
      <c r="Y30" s="486"/>
      <c r="Z30" s="486"/>
      <c r="AA30" s="486"/>
      <c r="AB30" s="106"/>
      <c r="AC30" s="107"/>
      <c r="AD30" s="486"/>
      <c r="AE30" s="486"/>
      <c r="AF30" s="486"/>
      <c r="AG30" s="486"/>
      <c r="AH30" s="486"/>
      <c r="AI30" s="106"/>
      <c r="AJ30" s="107"/>
      <c r="AK30" s="486"/>
      <c r="AL30" s="486"/>
      <c r="AM30" s="486"/>
      <c r="AN30" s="486"/>
      <c r="AO30" s="106"/>
      <c r="AP30" s="107"/>
      <c r="AQ30" s="486"/>
      <c r="AR30" s="486"/>
      <c r="AS30" s="486"/>
      <c r="AT30" s="486"/>
      <c r="AU30" s="486"/>
      <c r="AV30" s="106"/>
      <c r="AW30" s="107"/>
      <c r="AX30" s="486"/>
      <c r="AY30" s="486"/>
      <c r="AZ30" s="486"/>
      <c r="BA30" s="486"/>
      <c r="BB30" s="486"/>
      <c r="BC30" s="106"/>
      <c r="BD30" s="107"/>
      <c r="BE30" s="486"/>
      <c r="BF30" s="486"/>
      <c r="BG30" s="486"/>
      <c r="BH30" s="486"/>
      <c r="BI30" s="106"/>
      <c r="BJ30" s="108"/>
      <c r="BK30" s="504">
        <f t="shared" si="1"/>
        <v>0</v>
      </c>
      <c r="BL30" s="504"/>
      <c r="BM30" s="504"/>
      <c r="BN30" s="504"/>
      <c r="BO30" s="504"/>
      <c r="BP30" s="504"/>
      <c r="BQ30" s="504"/>
      <c r="BR30" s="109"/>
      <c r="BS30" s="110"/>
      <c r="BT30" s="110"/>
      <c r="BU30" s="100"/>
      <c r="BV30" s="124"/>
      <c r="BW30" s="124"/>
      <c r="BX30" s="124"/>
      <c r="BY30" s="124"/>
    </row>
    <row r="31" spans="1:7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4"/>
      <c r="BT31" s="134"/>
      <c r="BU31" s="100"/>
      <c r="BV31" s="124"/>
      <c r="BW31" s="124"/>
      <c r="BX31" s="124"/>
      <c r="BY31" s="124"/>
    </row>
    <row r="32" spans="1:77" ht="12.7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4"/>
      <c r="BT32" s="134"/>
      <c r="BU32" s="100"/>
      <c r="BV32" s="124"/>
      <c r="BW32" s="124"/>
      <c r="BX32" s="124"/>
      <c r="BY32" s="124"/>
    </row>
    <row r="33" spans="1:77" s="2" customFormat="1" ht="12.75" customHeight="1">
      <c r="A33" s="510">
        <v>1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490">
        <v>2</v>
      </c>
      <c r="M33" s="490"/>
      <c r="N33" s="490"/>
      <c r="O33" s="490"/>
      <c r="P33" s="490">
        <v>3</v>
      </c>
      <c r="Q33" s="490"/>
      <c r="R33" s="490"/>
      <c r="S33" s="490"/>
      <c r="T33" s="490"/>
      <c r="U33" s="490"/>
      <c r="V33" s="490"/>
      <c r="W33" s="490">
        <v>4</v>
      </c>
      <c r="X33" s="490"/>
      <c r="Y33" s="490"/>
      <c r="Z33" s="490"/>
      <c r="AA33" s="490"/>
      <c r="AB33" s="490"/>
      <c r="AC33" s="490">
        <v>5</v>
      </c>
      <c r="AD33" s="490"/>
      <c r="AE33" s="490"/>
      <c r="AF33" s="490"/>
      <c r="AG33" s="490"/>
      <c r="AH33" s="490"/>
      <c r="AI33" s="490"/>
      <c r="AJ33" s="490">
        <v>6</v>
      </c>
      <c r="AK33" s="490"/>
      <c r="AL33" s="490"/>
      <c r="AM33" s="490"/>
      <c r="AN33" s="490"/>
      <c r="AO33" s="490"/>
      <c r="AP33" s="490">
        <v>7</v>
      </c>
      <c r="AQ33" s="490"/>
      <c r="AR33" s="490"/>
      <c r="AS33" s="490"/>
      <c r="AT33" s="490"/>
      <c r="AU33" s="490"/>
      <c r="AV33" s="490"/>
      <c r="AW33" s="490">
        <v>8</v>
      </c>
      <c r="AX33" s="490"/>
      <c r="AY33" s="490"/>
      <c r="AZ33" s="490"/>
      <c r="BA33" s="490"/>
      <c r="BB33" s="490"/>
      <c r="BC33" s="490"/>
      <c r="BD33" s="490">
        <v>9</v>
      </c>
      <c r="BE33" s="490"/>
      <c r="BF33" s="490"/>
      <c r="BG33" s="490"/>
      <c r="BH33" s="490"/>
      <c r="BI33" s="490"/>
      <c r="BJ33" s="490">
        <v>10</v>
      </c>
      <c r="BK33" s="490"/>
      <c r="BL33" s="490"/>
      <c r="BM33" s="490"/>
      <c r="BN33" s="490"/>
      <c r="BO33" s="490"/>
      <c r="BP33" s="490"/>
      <c r="BQ33" s="490"/>
      <c r="BR33" s="490"/>
      <c r="BS33" s="103"/>
      <c r="BT33" s="103"/>
      <c r="BU33" s="100"/>
      <c r="BV33" s="124"/>
      <c r="BW33" s="124"/>
      <c r="BX33" s="124"/>
      <c r="BY33" s="124"/>
    </row>
    <row r="34" spans="1:77" ht="27" customHeight="1">
      <c r="A34" s="506" t="s">
        <v>369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8"/>
      <c r="L34" s="490">
        <v>4210</v>
      </c>
      <c r="M34" s="490"/>
      <c r="N34" s="490"/>
      <c r="O34" s="490"/>
      <c r="P34" s="107"/>
      <c r="Q34" s="486"/>
      <c r="R34" s="486"/>
      <c r="S34" s="486"/>
      <c r="T34" s="486"/>
      <c r="U34" s="486"/>
      <c r="V34" s="106"/>
      <c r="W34" s="107"/>
      <c r="X34" s="486"/>
      <c r="Y34" s="486"/>
      <c r="Z34" s="486"/>
      <c r="AA34" s="486"/>
      <c r="AB34" s="106"/>
      <c r="AC34" s="107"/>
      <c r="AD34" s="486"/>
      <c r="AE34" s="486"/>
      <c r="AF34" s="486"/>
      <c r="AG34" s="486"/>
      <c r="AH34" s="486"/>
      <c r="AI34" s="106"/>
      <c r="AJ34" s="107"/>
      <c r="AK34" s="486"/>
      <c r="AL34" s="486"/>
      <c r="AM34" s="486"/>
      <c r="AN34" s="486"/>
      <c r="AO34" s="106"/>
      <c r="AP34" s="107"/>
      <c r="AQ34" s="486"/>
      <c r="AR34" s="486"/>
      <c r="AS34" s="486"/>
      <c r="AT34" s="486"/>
      <c r="AU34" s="486"/>
      <c r="AV34" s="106"/>
      <c r="AW34" s="107"/>
      <c r="AX34" s="486"/>
      <c r="AY34" s="486"/>
      <c r="AZ34" s="486"/>
      <c r="BA34" s="486"/>
      <c r="BB34" s="486"/>
      <c r="BC34" s="106"/>
      <c r="BD34" s="107"/>
      <c r="BE34" s="486"/>
      <c r="BF34" s="486"/>
      <c r="BG34" s="486"/>
      <c r="BH34" s="486"/>
      <c r="BI34" s="106"/>
      <c r="BJ34" s="108"/>
      <c r="BK34" s="504">
        <f t="shared" si="1"/>
        <v>0</v>
      </c>
      <c r="BL34" s="504"/>
      <c r="BM34" s="504"/>
      <c r="BN34" s="504"/>
      <c r="BO34" s="504"/>
      <c r="BP34" s="504"/>
      <c r="BQ34" s="504"/>
      <c r="BR34" s="109"/>
      <c r="BS34" s="110"/>
      <c r="BT34" s="110"/>
      <c r="BU34" s="100"/>
      <c r="BV34" s="124"/>
      <c r="BW34" s="124"/>
      <c r="BX34" s="124"/>
      <c r="BY34" s="124"/>
    </row>
    <row r="35" spans="1:77" ht="84" customHeight="1">
      <c r="A35" s="506" t="s">
        <v>370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8"/>
      <c r="L35" s="490" t="s">
        <v>371</v>
      </c>
      <c r="M35" s="490"/>
      <c r="N35" s="490"/>
      <c r="O35" s="490"/>
      <c r="P35" s="107"/>
      <c r="Q35" s="486"/>
      <c r="R35" s="486"/>
      <c r="S35" s="486"/>
      <c r="T35" s="486"/>
      <c r="U35" s="486"/>
      <c r="V35" s="106"/>
      <c r="W35" s="107"/>
      <c r="X35" s="486"/>
      <c r="Y35" s="486"/>
      <c r="Z35" s="486"/>
      <c r="AA35" s="486"/>
      <c r="AB35" s="106"/>
      <c r="AC35" s="107"/>
      <c r="AD35" s="486"/>
      <c r="AE35" s="486"/>
      <c r="AF35" s="486"/>
      <c r="AG35" s="486"/>
      <c r="AH35" s="486"/>
      <c r="AI35" s="106"/>
      <c r="AJ35" s="107"/>
      <c r="AK35" s="486"/>
      <c r="AL35" s="486"/>
      <c r="AM35" s="486"/>
      <c r="AN35" s="486"/>
      <c r="AO35" s="106"/>
      <c r="AP35" s="107"/>
      <c r="AQ35" s="486"/>
      <c r="AR35" s="486"/>
      <c r="AS35" s="486"/>
      <c r="AT35" s="486"/>
      <c r="AU35" s="486"/>
      <c r="AV35" s="106"/>
      <c r="AW35" s="107"/>
      <c r="AX35" s="486"/>
      <c r="AY35" s="486"/>
      <c r="AZ35" s="486"/>
      <c r="BA35" s="486"/>
      <c r="BB35" s="486"/>
      <c r="BC35" s="106"/>
      <c r="BD35" s="107"/>
      <c r="BE35" s="486"/>
      <c r="BF35" s="486"/>
      <c r="BG35" s="486"/>
      <c r="BH35" s="486"/>
      <c r="BI35" s="106"/>
      <c r="BJ35" s="108"/>
      <c r="BK35" s="504">
        <f t="shared" si="1"/>
        <v>0</v>
      </c>
      <c r="BL35" s="504"/>
      <c r="BM35" s="504"/>
      <c r="BN35" s="504"/>
      <c r="BO35" s="504"/>
      <c r="BP35" s="504"/>
      <c r="BQ35" s="504"/>
      <c r="BR35" s="109"/>
      <c r="BS35" s="110"/>
      <c r="BT35" s="110"/>
      <c r="BU35" s="100"/>
      <c r="BV35" s="124"/>
      <c r="BW35" s="124"/>
      <c r="BX35" s="124"/>
      <c r="BY35" s="124"/>
    </row>
    <row r="36" spans="1:77" ht="69" customHeight="1">
      <c r="A36" s="506" t="s">
        <v>372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8"/>
      <c r="L36" s="490" t="s">
        <v>373</v>
      </c>
      <c r="M36" s="490"/>
      <c r="N36" s="490"/>
      <c r="O36" s="490"/>
      <c r="P36" s="107"/>
      <c r="Q36" s="486"/>
      <c r="R36" s="486"/>
      <c r="S36" s="486"/>
      <c r="T36" s="486"/>
      <c r="U36" s="486"/>
      <c r="V36" s="106"/>
      <c r="W36" s="107"/>
      <c r="X36" s="486"/>
      <c r="Y36" s="486"/>
      <c r="Z36" s="486"/>
      <c r="AA36" s="486"/>
      <c r="AB36" s="106"/>
      <c r="AC36" s="107"/>
      <c r="AD36" s="486"/>
      <c r="AE36" s="486"/>
      <c r="AF36" s="486"/>
      <c r="AG36" s="486"/>
      <c r="AH36" s="486"/>
      <c r="AI36" s="106"/>
      <c r="AJ36" s="107"/>
      <c r="AK36" s="486"/>
      <c r="AL36" s="486"/>
      <c r="AM36" s="486"/>
      <c r="AN36" s="486"/>
      <c r="AO36" s="106"/>
      <c r="AP36" s="107"/>
      <c r="AQ36" s="486"/>
      <c r="AR36" s="486"/>
      <c r="AS36" s="486"/>
      <c r="AT36" s="486"/>
      <c r="AU36" s="486"/>
      <c r="AV36" s="106"/>
      <c r="AW36" s="107"/>
      <c r="AX36" s="486"/>
      <c r="AY36" s="486"/>
      <c r="AZ36" s="486"/>
      <c r="BA36" s="486"/>
      <c r="BB36" s="486"/>
      <c r="BC36" s="106"/>
      <c r="BD36" s="107"/>
      <c r="BE36" s="486"/>
      <c r="BF36" s="486"/>
      <c r="BG36" s="486"/>
      <c r="BH36" s="486"/>
      <c r="BI36" s="106"/>
      <c r="BJ36" s="108"/>
      <c r="BK36" s="504">
        <f t="shared" si="1"/>
        <v>0</v>
      </c>
      <c r="BL36" s="504"/>
      <c r="BM36" s="504"/>
      <c r="BN36" s="504"/>
      <c r="BO36" s="504"/>
      <c r="BP36" s="504"/>
      <c r="BQ36" s="504"/>
      <c r="BR36" s="109"/>
      <c r="BS36" s="110"/>
      <c r="BT36" s="110"/>
      <c r="BU36" s="100"/>
      <c r="BV36" s="124"/>
      <c r="BW36" s="124"/>
      <c r="BX36" s="124"/>
      <c r="BY36" s="124"/>
    </row>
    <row r="37" spans="1:77" ht="55.5" customHeight="1">
      <c r="A37" s="506" t="s">
        <v>374</v>
      </c>
      <c r="B37" s="507"/>
      <c r="C37" s="507"/>
      <c r="D37" s="507"/>
      <c r="E37" s="507"/>
      <c r="F37" s="507"/>
      <c r="G37" s="507"/>
      <c r="H37" s="507"/>
      <c r="I37" s="507"/>
      <c r="J37" s="507"/>
      <c r="K37" s="508"/>
      <c r="L37" s="490" t="s">
        <v>375</v>
      </c>
      <c r="M37" s="490"/>
      <c r="N37" s="490"/>
      <c r="O37" s="490"/>
      <c r="P37" s="107"/>
      <c r="Q37" s="486"/>
      <c r="R37" s="486"/>
      <c r="S37" s="486"/>
      <c r="T37" s="486"/>
      <c r="U37" s="486"/>
      <c r="V37" s="106"/>
      <c r="W37" s="107"/>
      <c r="X37" s="486"/>
      <c r="Y37" s="486"/>
      <c r="Z37" s="486"/>
      <c r="AA37" s="486"/>
      <c r="AB37" s="106"/>
      <c r="AC37" s="107"/>
      <c r="AD37" s="486"/>
      <c r="AE37" s="486"/>
      <c r="AF37" s="486"/>
      <c r="AG37" s="486"/>
      <c r="AH37" s="486"/>
      <c r="AI37" s="106"/>
      <c r="AJ37" s="107"/>
      <c r="AK37" s="486"/>
      <c r="AL37" s="486"/>
      <c r="AM37" s="486"/>
      <c r="AN37" s="486"/>
      <c r="AO37" s="106"/>
      <c r="AP37" s="107"/>
      <c r="AQ37" s="486"/>
      <c r="AR37" s="486"/>
      <c r="AS37" s="486"/>
      <c r="AT37" s="486"/>
      <c r="AU37" s="486"/>
      <c r="AV37" s="106"/>
      <c r="AW37" s="107"/>
      <c r="AX37" s="486"/>
      <c r="AY37" s="486"/>
      <c r="AZ37" s="486"/>
      <c r="BA37" s="486"/>
      <c r="BB37" s="486"/>
      <c r="BC37" s="106"/>
      <c r="BD37" s="107"/>
      <c r="BE37" s="486"/>
      <c r="BF37" s="486"/>
      <c r="BG37" s="486"/>
      <c r="BH37" s="486"/>
      <c r="BI37" s="106"/>
      <c r="BJ37" s="108"/>
      <c r="BK37" s="504">
        <f t="shared" si="1"/>
        <v>0</v>
      </c>
      <c r="BL37" s="504"/>
      <c r="BM37" s="504"/>
      <c r="BN37" s="504"/>
      <c r="BO37" s="504"/>
      <c r="BP37" s="504"/>
      <c r="BQ37" s="504"/>
      <c r="BR37" s="109"/>
      <c r="BS37" s="110"/>
      <c r="BT37" s="110"/>
      <c r="BU37" s="100"/>
      <c r="BV37" s="124"/>
      <c r="BW37" s="124"/>
      <c r="BX37" s="124"/>
      <c r="BY37" s="124"/>
    </row>
    <row r="38" spans="1:77" s="136" customFormat="1" ht="13.5" customHeight="1">
      <c r="A38" s="491" t="s">
        <v>376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3"/>
      <c r="L38" s="494">
        <v>4240</v>
      </c>
      <c r="M38" s="495"/>
      <c r="N38" s="495"/>
      <c r="O38" s="496"/>
      <c r="P38" s="112"/>
      <c r="Q38" s="118"/>
      <c r="R38" s="118"/>
      <c r="S38" s="118"/>
      <c r="T38" s="118"/>
      <c r="U38" s="118"/>
      <c r="V38" s="119"/>
      <c r="W38" s="123"/>
      <c r="X38" s="118"/>
      <c r="Y38" s="118"/>
      <c r="Z38" s="118"/>
      <c r="AA38" s="118"/>
      <c r="AB38" s="119"/>
      <c r="AC38" s="123"/>
      <c r="AD38" s="118"/>
      <c r="AE38" s="118"/>
      <c r="AF38" s="118"/>
      <c r="AG38" s="118"/>
      <c r="AH38" s="118"/>
      <c r="AI38" s="119"/>
      <c r="AJ38" s="123"/>
      <c r="AK38" s="118"/>
      <c r="AL38" s="118"/>
      <c r="AM38" s="118"/>
      <c r="AN38" s="118"/>
      <c r="AO38" s="119"/>
      <c r="AP38" s="123"/>
      <c r="AQ38" s="118"/>
      <c r="AR38" s="118"/>
      <c r="AS38" s="118"/>
      <c r="AT38" s="118"/>
      <c r="AU38" s="118"/>
      <c r="AV38" s="119"/>
      <c r="AW38" s="123"/>
      <c r="AX38" s="118"/>
      <c r="AY38" s="118"/>
      <c r="AZ38" s="118"/>
      <c r="BA38" s="118"/>
      <c r="BB38" s="118"/>
      <c r="BC38" s="119"/>
      <c r="BD38" s="123"/>
      <c r="BE38" s="118"/>
      <c r="BF38" s="118"/>
      <c r="BG38" s="118"/>
      <c r="BH38" s="118"/>
      <c r="BI38" s="119"/>
      <c r="BJ38" s="114"/>
      <c r="BK38" s="505"/>
      <c r="BL38" s="505"/>
      <c r="BM38" s="505"/>
      <c r="BN38" s="505"/>
      <c r="BO38" s="505"/>
      <c r="BP38" s="505"/>
      <c r="BQ38" s="505"/>
      <c r="BR38" s="115"/>
      <c r="BS38" s="110"/>
      <c r="BT38" s="110"/>
      <c r="BU38" s="135"/>
      <c r="BV38" s="124"/>
      <c r="BW38" s="124"/>
      <c r="BX38" s="124"/>
      <c r="BY38" s="124"/>
    </row>
    <row r="39" spans="1:77" s="136" customFormat="1" ht="28.5" customHeight="1">
      <c r="A39" s="500" t="s">
        <v>377</v>
      </c>
      <c r="B39" s="501"/>
      <c r="C39" s="501"/>
      <c r="D39" s="501"/>
      <c r="E39" s="501"/>
      <c r="F39" s="501"/>
      <c r="G39" s="501"/>
      <c r="H39" s="501"/>
      <c r="I39" s="501"/>
      <c r="J39" s="501"/>
      <c r="K39" s="502"/>
      <c r="L39" s="497"/>
      <c r="M39" s="498"/>
      <c r="N39" s="498"/>
      <c r="O39" s="499"/>
      <c r="P39" s="125"/>
      <c r="Q39" s="487"/>
      <c r="R39" s="487"/>
      <c r="S39" s="487"/>
      <c r="T39" s="487"/>
      <c r="U39" s="487"/>
      <c r="V39" s="137"/>
      <c r="W39" s="125"/>
      <c r="X39" s="487"/>
      <c r="Y39" s="487"/>
      <c r="Z39" s="487"/>
      <c r="AA39" s="487"/>
      <c r="AB39" s="137"/>
      <c r="AC39" s="125"/>
      <c r="AD39" s="487"/>
      <c r="AE39" s="487"/>
      <c r="AF39" s="487"/>
      <c r="AG39" s="487"/>
      <c r="AH39" s="487"/>
      <c r="AI39" s="137"/>
      <c r="AJ39" s="125"/>
      <c r="AK39" s="487"/>
      <c r="AL39" s="487"/>
      <c r="AM39" s="487"/>
      <c r="AN39" s="487"/>
      <c r="AO39" s="137"/>
      <c r="AP39" s="125"/>
      <c r="AQ39" s="487"/>
      <c r="AR39" s="487"/>
      <c r="AS39" s="487"/>
      <c r="AT39" s="487"/>
      <c r="AU39" s="487"/>
      <c r="AV39" s="137"/>
      <c r="AW39" s="125"/>
      <c r="AX39" s="487"/>
      <c r="AY39" s="487"/>
      <c r="AZ39" s="487"/>
      <c r="BA39" s="487"/>
      <c r="BB39" s="487"/>
      <c r="BC39" s="137"/>
      <c r="BD39" s="125"/>
      <c r="BE39" s="487"/>
      <c r="BF39" s="487"/>
      <c r="BG39" s="487"/>
      <c r="BH39" s="487"/>
      <c r="BI39" s="137"/>
      <c r="BJ39" s="130"/>
      <c r="BK39" s="488">
        <f>SUM(Q39,X39,AD39,AK39,AQ39,AX39,BE39)</f>
        <v>0</v>
      </c>
      <c r="BL39" s="488"/>
      <c r="BM39" s="488"/>
      <c r="BN39" s="488"/>
      <c r="BO39" s="488"/>
      <c r="BP39" s="488"/>
      <c r="BQ39" s="488"/>
      <c r="BR39" s="131"/>
      <c r="BS39" s="110"/>
      <c r="BT39" s="110"/>
      <c r="BU39" s="135"/>
      <c r="BV39" s="124"/>
      <c r="BW39" s="124"/>
      <c r="BX39" s="124"/>
      <c r="BY39" s="124"/>
    </row>
    <row r="40" spans="1:77" ht="39" customHeight="1">
      <c r="A40" s="503" t="s">
        <v>378</v>
      </c>
      <c r="B40" s="503"/>
      <c r="C40" s="503"/>
      <c r="D40" s="503"/>
      <c r="E40" s="503"/>
      <c r="F40" s="503"/>
      <c r="G40" s="503"/>
      <c r="H40" s="503"/>
      <c r="I40" s="503"/>
      <c r="J40" s="503"/>
      <c r="K40" s="503"/>
      <c r="L40" s="490">
        <v>4245</v>
      </c>
      <c r="M40" s="490"/>
      <c r="N40" s="490"/>
      <c r="O40" s="490"/>
      <c r="P40" s="107"/>
      <c r="Q40" s="486"/>
      <c r="R40" s="486"/>
      <c r="S40" s="486"/>
      <c r="T40" s="486"/>
      <c r="U40" s="486"/>
      <c r="V40" s="106"/>
      <c r="W40" s="107"/>
      <c r="X40" s="486"/>
      <c r="Y40" s="486"/>
      <c r="Z40" s="486"/>
      <c r="AA40" s="486"/>
      <c r="AB40" s="106"/>
      <c r="AC40" s="107"/>
      <c r="AD40" s="486"/>
      <c r="AE40" s="486"/>
      <c r="AF40" s="486"/>
      <c r="AG40" s="486"/>
      <c r="AH40" s="486"/>
      <c r="AI40" s="106"/>
      <c r="AJ40" s="107"/>
      <c r="AK40" s="486"/>
      <c r="AL40" s="486"/>
      <c r="AM40" s="486"/>
      <c r="AN40" s="486"/>
      <c r="AO40" s="106"/>
      <c r="AP40" s="107"/>
      <c r="AQ40" s="486"/>
      <c r="AR40" s="486"/>
      <c r="AS40" s="486"/>
      <c r="AT40" s="486"/>
      <c r="AU40" s="486"/>
      <c r="AV40" s="106"/>
      <c r="AW40" s="107"/>
      <c r="AX40" s="486"/>
      <c r="AY40" s="486"/>
      <c r="AZ40" s="486"/>
      <c r="BA40" s="486"/>
      <c r="BB40" s="486"/>
      <c r="BC40" s="106"/>
      <c r="BD40" s="107"/>
      <c r="BE40" s="486"/>
      <c r="BF40" s="486"/>
      <c r="BG40" s="486"/>
      <c r="BH40" s="486"/>
      <c r="BI40" s="106"/>
      <c r="BJ40" s="108"/>
      <c r="BK40" s="488">
        <f>SUM(Q40,X40,AD40,AK40,AQ40,AX40,BE40)</f>
        <v>0</v>
      </c>
      <c r="BL40" s="488"/>
      <c r="BM40" s="488"/>
      <c r="BN40" s="488"/>
      <c r="BO40" s="488"/>
      <c r="BP40" s="488"/>
      <c r="BQ40" s="488"/>
      <c r="BR40" s="109"/>
      <c r="BS40" s="110"/>
      <c r="BT40" s="110"/>
      <c r="BU40" s="100"/>
      <c r="BV40" s="124"/>
      <c r="BW40" s="124"/>
      <c r="BX40" s="124"/>
      <c r="BY40" s="124"/>
    </row>
    <row r="41" spans="1:77" ht="25.5" customHeight="1">
      <c r="A41" s="491" t="s">
        <v>379</v>
      </c>
      <c r="B41" s="492"/>
      <c r="C41" s="492"/>
      <c r="D41" s="492"/>
      <c r="E41" s="492"/>
      <c r="F41" s="492"/>
      <c r="G41" s="492"/>
      <c r="H41" s="492"/>
      <c r="I41" s="492"/>
      <c r="J41" s="492"/>
      <c r="K41" s="493"/>
      <c r="L41" s="494">
        <v>4260</v>
      </c>
      <c r="M41" s="495"/>
      <c r="N41" s="495"/>
      <c r="O41" s="496"/>
      <c r="P41" s="123"/>
      <c r="Q41" s="118"/>
      <c r="R41" s="118"/>
      <c r="S41" s="118"/>
      <c r="T41" s="118"/>
      <c r="U41" s="118"/>
      <c r="V41" s="119"/>
      <c r="W41" s="123"/>
      <c r="X41" s="118"/>
      <c r="Y41" s="118"/>
      <c r="Z41" s="118"/>
      <c r="AA41" s="118"/>
      <c r="AB41" s="119"/>
      <c r="AC41" s="123"/>
      <c r="AD41" s="118"/>
      <c r="AE41" s="118"/>
      <c r="AF41" s="118"/>
      <c r="AG41" s="118"/>
      <c r="AH41" s="118"/>
      <c r="AI41" s="119"/>
      <c r="AJ41" s="123"/>
      <c r="AK41" s="118"/>
      <c r="AL41" s="118"/>
      <c r="AM41" s="118"/>
      <c r="AN41" s="118"/>
      <c r="AO41" s="119"/>
      <c r="AP41" s="123"/>
      <c r="AQ41" s="118"/>
      <c r="AR41" s="118"/>
      <c r="AS41" s="118"/>
      <c r="AT41" s="118"/>
      <c r="AU41" s="118"/>
      <c r="AV41" s="119"/>
      <c r="AW41" s="123"/>
      <c r="AX41" s="118"/>
      <c r="AY41" s="118"/>
      <c r="AZ41" s="118"/>
      <c r="BA41" s="118"/>
      <c r="BB41" s="118"/>
      <c r="BC41" s="119"/>
      <c r="BD41" s="123"/>
      <c r="BE41" s="118"/>
      <c r="BF41" s="118"/>
      <c r="BG41" s="118"/>
      <c r="BH41" s="118"/>
      <c r="BI41" s="119"/>
      <c r="BJ41" s="114"/>
      <c r="BK41" s="117"/>
      <c r="BL41" s="117"/>
      <c r="BM41" s="117"/>
      <c r="BN41" s="117"/>
      <c r="BO41" s="117"/>
      <c r="BP41" s="117"/>
      <c r="BQ41" s="117"/>
      <c r="BR41" s="115"/>
      <c r="BS41" s="110"/>
      <c r="BT41" s="110"/>
      <c r="BU41" s="100"/>
      <c r="BV41" s="124"/>
      <c r="BW41" s="124"/>
      <c r="BX41" s="124"/>
      <c r="BY41" s="124"/>
    </row>
    <row r="42" spans="1:77" ht="25.5" customHeight="1">
      <c r="A42" s="500" t="s">
        <v>380</v>
      </c>
      <c r="B42" s="501"/>
      <c r="C42" s="501"/>
      <c r="D42" s="501"/>
      <c r="E42" s="501"/>
      <c r="F42" s="501"/>
      <c r="G42" s="501"/>
      <c r="H42" s="501"/>
      <c r="I42" s="501"/>
      <c r="J42" s="501"/>
      <c r="K42" s="502"/>
      <c r="L42" s="497"/>
      <c r="M42" s="498"/>
      <c r="N42" s="498"/>
      <c r="O42" s="499"/>
      <c r="P42" s="125"/>
      <c r="Q42" s="487"/>
      <c r="R42" s="487"/>
      <c r="S42" s="487"/>
      <c r="T42" s="487"/>
      <c r="U42" s="487"/>
      <c r="V42" s="137"/>
      <c r="W42" s="125"/>
      <c r="X42" s="487"/>
      <c r="Y42" s="487"/>
      <c r="Z42" s="487"/>
      <c r="AA42" s="487"/>
      <c r="AB42" s="137"/>
      <c r="AC42" s="125"/>
      <c r="AD42" s="487"/>
      <c r="AE42" s="487"/>
      <c r="AF42" s="487"/>
      <c r="AG42" s="487"/>
      <c r="AH42" s="487"/>
      <c r="AI42" s="137"/>
      <c r="AJ42" s="125"/>
      <c r="AK42" s="487"/>
      <c r="AL42" s="487"/>
      <c r="AM42" s="487"/>
      <c r="AN42" s="487"/>
      <c r="AO42" s="137"/>
      <c r="AP42" s="125"/>
      <c r="AQ42" s="487"/>
      <c r="AR42" s="487"/>
      <c r="AS42" s="487"/>
      <c r="AT42" s="487"/>
      <c r="AU42" s="487"/>
      <c r="AV42" s="137"/>
      <c r="AW42" s="125"/>
      <c r="AX42" s="487"/>
      <c r="AY42" s="487"/>
      <c r="AZ42" s="487"/>
      <c r="BA42" s="487"/>
      <c r="BB42" s="487"/>
      <c r="BC42" s="137"/>
      <c r="BD42" s="125"/>
      <c r="BE42" s="487"/>
      <c r="BF42" s="487"/>
      <c r="BG42" s="487"/>
      <c r="BH42" s="487"/>
      <c r="BI42" s="137"/>
      <c r="BJ42" s="130"/>
      <c r="BK42" s="488">
        <f>SUM(Q42,X42,AD42,AK42,AQ42,AX42,BE42)</f>
        <v>0</v>
      </c>
      <c r="BL42" s="488"/>
      <c r="BM42" s="488"/>
      <c r="BN42" s="488"/>
      <c r="BO42" s="488"/>
      <c r="BP42" s="488"/>
      <c r="BQ42" s="488"/>
      <c r="BR42" s="131"/>
      <c r="BS42" s="110"/>
      <c r="BT42" s="110"/>
      <c r="BU42" s="100"/>
      <c r="BV42" s="124"/>
      <c r="BW42" s="124"/>
      <c r="BX42" s="124"/>
      <c r="BY42" s="124"/>
    </row>
    <row r="43" spans="1:77" ht="39" customHeight="1">
      <c r="A43" s="489" t="s">
        <v>381</v>
      </c>
      <c r="B43" s="489"/>
      <c r="C43" s="489"/>
      <c r="D43" s="489"/>
      <c r="E43" s="489"/>
      <c r="F43" s="489"/>
      <c r="G43" s="489"/>
      <c r="H43" s="489"/>
      <c r="I43" s="489"/>
      <c r="J43" s="489"/>
      <c r="K43" s="489"/>
      <c r="L43" s="490">
        <v>4265</v>
      </c>
      <c r="M43" s="490"/>
      <c r="N43" s="490"/>
      <c r="O43" s="490"/>
      <c r="P43" s="107"/>
      <c r="Q43" s="486"/>
      <c r="R43" s="486"/>
      <c r="S43" s="486"/>
      <c r="T43" s="486"/>
      <c r="U43" s="486"/>
      <c r="V43" s="106"/>
      <c r="W43" s="107"/>
      <c r="X43" s="486"/>
      <c r="Y43" s="486"/>
      <c r="Z43" s="486"/>
      <c r="AA43" s="486"/>
      <c r="AB43" s="106"/>
      <c r="AC43" s="107"/>
      <c r="AD43" s="486"/>
      <c r="AE43" s="486"/>
      <c r="AF43" s="486"/>
      <c r="AG43" s="486"/>
      <c r="AH43" s="486"/>
      <c r="AI43" s="106"/>
      <c r="AJ43" s="107"/>
      <c r="AK43" s="486"/>
      <c r="AL43" s="486"/>
      <c r="AM43" s="486"/>
      <c r="AN43" s="486"/>
      <c r="AO43" s="106"/>
      <c r="AP43" s="107"/>
      <c r="AQ43" s="486"/>
      <c r="AR43" s="486"/>
      <c r="AS43" s="486"/>
      <c r="AT43" s="486"/>
      <c r="AU43" s="486"/>
      <c r="AV43" s="106"/>
      <c r="AW43" s="107"/>
      <c r="AX43" s="486"/>
      <c r="AY43" s="486"/>
      <c r="AZ43" s="486"/>
      <c r="BA43" s="486"/>
      <c r="BB43" s="486"/>
      <c r="BC43" s="106"/>
      <c r="BD43" s="107"/>
      <c r="BE43" s="486"/>
      <c r="BF43" s="486"/>
      <c r="BG43" s="486"/>
      <c r="BH43" s="486"/>
      <c r="BI43" s="106"/>
      <c r="BJ43" s="108"/>
      <c r="BK43" s="488">
        <f>SUM(Q43,X43,AD43,AK43,AQ43,AX43,BE43)</f>
        <v>0</v>
      </c>
      <c r="BL43" s="488"/>
      <c r="BM43" s="488"/>
      <c r="BN43" s="488"/>
      <c r="BO43" s="488"/>
      <c r="BP43" s="488"/>
      <c r="BQ43" s="488"/>
      <c r="BR43" s="109"/>
      <c r="BS43" s="110"/>
      <c r="BT43" s="110"/>
      <c r="BU43" s="100"/>
      <c r="BV43" s="124"/>
      <c r="BW43" s="124"/>
      <c r="BX43" s="124"/>
      <c r="BY43" s="124"/>
    </row>
    <row r="44" spans="1:77" ht="39" customHeight="1">
      <c r="A44" s="484" t="s">
        <v>382</v>
      </c>
      <c r="B44" s="484"/>
      <c r="C44" s="484"/>
      <c r="D44" s="484"/>
      <c r="E44" s="484"/>
      <c r="F44" s="484"/>
      <c r="G44" s="484"/>
      <c r="H44" s="484"/>
      <c r="I44" s="484"/>
      <c r="J44" s="484"/>
      <c r="K44" s="484"/>
      <c r="L44" s="485">
        <v>4270</v>
      </c>
      <c r="M44" s="485"/>
      <c r="N44" s="485"/>
      <c r="O44" s="485"/>
      <c r="P44" s="138"/>
      <c r="Q44" s="473"/>
      <c r="R44" s="473"/>
      <c r="S44" s="473"/>
      <c r="T44" s="473"/>
      <c r="U44" s="473"/>
      <c r="V44" s="139"/>
      <c r="W44" s="138"/>
      <c r="X44" s="473"/>
      <c r="Y44" s="473"/>
      <c r="Z44" s="473"/>
      <c r="AA44" s="473"/>
      <c r="AB44" s="139"/>
      <c r="AC44" s="138"/>
      <c r="AD44" s="473"/>
      <c r="AE44" s="473"/>
      <c r="AF44" s="473"/>
      <c r="AG44" s="473"/>
      <c r="AH44" s="473"/>
      <c r="AI44" s="139"/>
      <c r="AJ44" s="138"/>
      <c r="AK44" s="473"/>
      <c r="AL44" s="473"/>
      <c r="AM44" s="473"/>
      <c r="AN44" s="473"/>
      <c r="AO44" s="139"/>
      <c r="AP44" s="138"/>
      <c r="AQ44" s="473"/>
      <c r="AR44" s="473"/>
      <c r="AS44" s="473"/>
      <c r="AT44" s="473"/>
      <c r="AU44" s="473"/>
      <c r="AV44" s="139"/>
      <c r="AW44" s="138"/>
      <c r="AX44" s="473"/>
      <c r="AY44" s="473"/>
      <c r="AZ44" s="473"/>
      <c r="BA44" s="473"/>
      <c r="BB44" s="473"/>
      <c r="BC44" s="139"/>
      <c r="BD44" s="138"/>
      <c r="BE44" s="473"/>
      <c r="BF44" s="473"/>
      <c r="BG44" s="473"/>
      <c r="BH44" s="473"/>
      <c r="BI44" s="139"/>
      <c r="BJ44" s="140"/>
      <c r="BK44" s="472">
        <f aca="true" t="shared" si="2" ref="BK44:BK50">SUM(Q44,X44,AD44,AK44,AQ44,AX44,BE44)</f>
        <v>0</v>
      </c>
      <c r="BL44" s="472"/>
      <c r="BM44" s="472"/>
      <c r="BN44" s="472"/>
      <c r="BO44" s="472"/>
      <c r="BP44" s="472"/>
      <c r="BQ44" s="472"/>
      <c r="BR44" s="141"/>
      <c r="BS44" s="142"/>
      <c r="BT44" s="142"/>
      <c r="BU44" s="100"/>
      <c r="BV44" s="124"/>
      <c r="BW44" s="124"/>
      <c r="BX44" s="124"/>
      <c r="BY44" s="124"/>
    </row>
    <row r="45" spans="1:77" ht="27" customHeight="1">
      <c r="A45" s="484" t="s">
        <v>383</v>
      </c>
      <c r="B45" s="484"/>
      <c r="C45" s="484"/>
      <c r="D45" s="484"/>
      <c r="E45" s="484"/>
      <c r="F45" s="484"/>
      <c r="G45" s="484"/>
      <c r="H45" s="484"/>
      <c r="I45" s="484"/>
      <c r="J45" s="484"/>
      <c r="K45" s="484"/>
      <c r="L45" s="485">
        <v>4275</v>
      </c>
      <c r="M45" s="485"/>
      <c r="N45" s="485"/>
      <c r="O45" s="485"/>
      <c r="P45" s="138"/>
      <c r="Q45" s="473"/>
      <c r="R45" s="473"/>
      <c r="S45" s="473"/>
      <c r="T45" s="473"/>
      <c r="U45" s="473"/>
      <c r="V45" s="139"/>
      <c r="W45" s="138"/>
      <c r="X45" s="473"/>
      <c r="Y45" s="473"/>
      <c r="Z45" s="473"/>
      <c r="AA45" s="473"/>
      <c r="AB45" s="139"/>
      <c r="AC45" s="138"/>
      <c r="AD45" s="473"/>
      <c r="AE45" s="473"/>
      <c r="AF45" s="473"/>
      <c r="AG45" s="473"/>
      <c r="AH45" s="473"/>
      <c r="AI45" s="139"/>
      <c r="AJ45" s="138"/>
      <c r="AK45" s="473"/>
      <c r="AL45" s="473"/>
      <c r="AM45" s="473"/>
      <c r="AN45" s="473"/>
      <c r="AO45" s="139"/>
      <c r="AP45" s="138"/>
      <c r="AQ45" s="473"/>
      <c r="AR45" s="473"/>
      <c r="AS45" s="473"/>
      <c r="AT45" s="473"/>
      <c r="AU45" s="473"/>
      <c r="AV45" s="139"/>
      <c r="AW45" s="138"/>
      <c r="AX45" s="473"/>
      <c r="AY45" s="473"/>
      <c r="AZ45" s="473"/>
      <c r="BA45" s="473"/>
      <c r="BB45" s="473"/>
      <c r="BC45" s="139"/>
      <c r="BD45" s="138"/>
      <c r="BE45" s="473"/>
      <c r="BF45" s="473"/>
      <c r="BG45" s="473"/>
      <c r="BH45" s="473"/>
      <c r="BI45" s="139"/>
      <c r="BJ45" s="140"/>
      <c r="BK45" s="472">
        <f t="shared" si="2"/>
        <v>0</v>
      </c>
      <c r="BL45" s="472"/>
      <c r="BM45" s="472"/>
      <c r="BN45" s="472"/>
      <c r="BO45" s="472"/>
      <c r="BP45" s="472"/>
      <c r="BQ45" s="472"/>
      <c r="BR45" s="141"/>
      <c r="BS45" s="142"/>
      <c r="BT45" s="142"/>
      <c r="BU45" s="100"/>
      <c r="BV45" s="124"/>
      <c r="BW45" s="124"/>
      <c r="BX45" s="124"/>
      <c r="BY45" s="124"/>
    </row>
    <row r="46" spans="1:77" ht="39" customHeight="1">
      <c r="A46" s="484" t="s">
        <v>384</v>
      </c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5" t="s">
        <v>385</v>
      </c>
      <c r="M46" s="485"/>
      <c r="N46" s="485"/>
      <c r="O46" s="485"/>
      <c r="P46" s="138"/>
      <c r="Q46" s="473"/>
      <c r="R46" s="473"/>
      <c r="S46" s="473"/>
      <c r="T46" s="473"/>
      <c r="U46" s="473"/>
      <c r="V46" s="139"/>
      <c r="W46" s="138"/>
      <c r="X46" s="473"/>
      <c r="Y46" s="473"/>
      <c r="Z46" s="473"/>
      <c r="AA46" s="473"/>
      <c r="AB46" s="139"/>
      <c r="AC46" s="138"/>
      <c r="AD46" s="473"/>
      <c r="AE46" s="473"/>
      <c r="AF46" s="473"/>
      <c r="AG46" s="473"/>
      <c r="AH46" s="473"/>
      <c r="AI46" s="139"/>
      <c r="AJ46" s="138"/>
      <c r="AK46" s="473"/>
      <c r="AL46" s="473"/>
      <c r="AM46" s="473"/>
      <c r="AN46" s="473"/>
      <c r="AO46" s="139"/>
      <c r="AP46" s="138"/>
      <c r="AQ46" s="473"/>
      <c r="AR46" s="473"/>
      <c r="AS46" s="473"/>
      <c r="AT46" s="473"/>
      <c r="AU46" s="473"/>
      <c r="AV46" s="139"/>
      <c r="AW46" s="138"/>
      <c r="AX46" s="473"/>
      <c r="AY46" s="473"/>
      <c r="AZ46" s="473"/>
      <c r="BA46" s="473"/>
      <c r="BB46" s="473"/>
      <c r="BC46" s="139"/>
      <c r="BD46" s="138"/>
      <c r="BE46" s="473"/>
      <c r="BF46" s="473"/>
      <c r="BG46" s="473"/>
      <c r="BH46" s="473"/>
      <c r="BI46" s="139"/>
      <c r="BJ46" s="140"/>
      <c r="BK46" s="472">
        <f t="shared" si="2"/>
        <v>0</v>
      </c>
      <c r="BL46" s="472"/>
      <c r="BM46" s="472"/>
      <c r="BN46" s="472"/>
      <c r="BO46" s="472"/>
      <c r="BP46" s="472"/>
      <c r="BQ46" s="472"/>
      <c r="BR46" s="141"/>
      <c r="BS46" s="142"/>
      <c r="BT46" s="142"/>
      <c r="BU46" s="100"/>
      <c r="BV46" s="124"/>
      <c r="BW46" s="124"/>
      <c r="BX46" s="124"/>
      <c r="BY46" s="124"/>
    </row>
    <row r="47" spans="1:77" ht="27" customHeight="1">
      <c r="A47" s="484" t="s">
        <v>386</v>
      </c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485">
        <v>4290</v>
      </c>
      <c r="M47" s="485"/>
      <c r="N47" s="485"/>
      <c r="O47" s="485"/>
      <c r="P47" s="138"/>
      <c r="Q47" s="473"/>
      <c r="R47" s="473"/>
      <c r="S47" s="473"/>
      <c r="T47" s="473"/>
      <c r="U47" s="473"/>
      <c r="V47" s="139"/>
      <c r="W47" s="138"/>
      <c r="X47" s="473"/>
      <c r="Y47" s="473"/>
      <c r="Z47" s="473"/>
      <c r="AA47" s="473"/>
      <c r="AB47" s="139"/>
      <c r="AC47" s="138"/>
      <c r="AD47" s="473"/>
      <c r="AE47" s="473"/>
      <c r="AF47" s="473"/>
      <c r="AG47" s="473"/>
      <c r="AH47" s="473"/>
      <c r="AI47" s="139"/>
      <c r="AJ47" s="138"/>
      <c r="AK47" s="473"/>
      <c r="AL47" s="473"/>
      <c r="AM47" s="473"/>
      <c r="AN47" s="473"/>
      <c r="AO47" s="139"/>
      <c r="AP47" s="138"/>
      <c r="AQ47" s="473"/>
      <c r="AR47" s="473"/>
      <c r="AS47" s="473"/>
      <c r="AT47" s="473"/>
      <c r="AU47" s="473"/>
      <c r="AV47" s="139"/>
      <c r="AW47" s="138"/>
      <c r="AX47" s="473"/>
      <c r="AY47" s="473"/>
      <c r="AZ47" s="473"/>
      <c r="BA47" s="473"/>
      <c r="BB47" s="473"/>
      <c r="BC47" s="139"/>
      <c r="BD47" s="138"/>
      <c r="BE47" s="473"/>
      <c r="BF47" s="473"/>
      <c r="BG47" s="473"/>
      <c r="BH47" s="473"/>
      <c r="BI47" s="139"/>
      <c r="BJ47" s="140"/>
      <c r="BK47" s="472">
        <f t="shared" si="2"/>
        <v>0</v>
      </c>
      <c r="BL47" s="472"/>
      <c r="BM47" s="472"/>
      <c r="BN47" s="472"/>
      <c r="BO47" s="472"/>
      <c r="BP47" s="472"/>
      <c r="BQ47" s="472"/>
      <c r="BR47" s="141"/>
      <c r="BS47" s="142"/>
      <c r="BT47" s="142"/>
      <c r="BU47" s="100"/>
      <c r="BV47" s="124"/>
      <c r="BW47" s="124"/>
      <c r="BX47" s="124"/>
      <c r="BY47" s="124"/>
    </row>
    <row r="48" spans="1:77" ht="27" customHeight="1">
      <c r="A48" s="484" t="s">
        <v>386</v>
      </c>
      <c r="B48" s="484"/>
      <c r="C48" s="484"/>
      <c r="D48" s="484"/>
      <c r="E48" s="484"/>
      <c r="F48" s="484"/>
      <c r="G48" s="484"/>
      <c r="H48" s="484"/>
      <c r="I48" s="484"/>
      <c r="J48" s="484"/>
      <c r="K48" s="484"/>
      <c r="L48" s="485">
        <v>4291</v>
      </c>
      <c r="M48" s="485"/>
      <c r="N48" s="485"/>
      <c r="O48" s="485"/>
      <c r="P48" s="138"/>
      <c r="Q48" s="473"/>
      <c r="R48" s="473"/>
      <c r="S48" s="473"/>
      <c r="T48" s="473"/>
      <c r="U48" s="473"/>
      <c r="V48" s="139"/>
      <c r="W48" s="138"/>
      <c r="X48" s="473"/>
      <c r="Y48" s="473"/>
      <c r="Z48" s="473"/>
      <c r="AA48" s="473"/>
      <c r="AB48" s="139"/>
      <c r="AC48" s="138"/>
      <c r="AD48" s="473"/>
      <c r="AE48" s="473"/>
      <c r="AF48" s="473"/>
      <c r="AG48" s="473"/>
      <c r="AH48" s="473"/>
      <c r="AI48" s="139"/>
      <c r="AJ48" s="138"/>
      <c r="AK48" s="473"/>
      <c r="AL48" s="473"/>
      <c r="AM48" s="473"/>
      <c r="AN48" s="473"/>
      <c r="AO48" s="139"/>
      <c r="AP48" s="138"/>
      <c r="AQ48" s="473"/>
      <c r="AR48" s="473"/>
      <c r="AS48" s="473"/>
      <c r="AT48" s="473"/>
      <c r="AU48" s="473"/>
      <c r="AV48" s="139"/>
      <c r="AW48" s="138"/>
      <c r="AX48" s="473"/>
      <c r="AY48" s="473"/>
      <c r="AZ48" s="473"/>
      <c r="BA48" s="473"/>
      <c r="BB48" s="473"/>
      <c r="BC48" s="139"/>
      <c r="BD48" s="138"/>
      <c r="BE48" s="473"/>
      <c r="BF48" s="473"/>
      <c r="BG48" s="473"/>
      <c r="BH48" s="473"/>
      <c r="BI48" s="139"/>
      <c r="BJ48" s="140"/>
      <c r="BK48" s="472">
        <f t="shared" si="2"/>
        <v>0</v>
      </c>
      <c r="BL48" s="472"/>
      <c r="BM48" s="472"/>
      <c r="BN48" s="472"/>
      <c r="BO48" s="472"/>
      <c r="BP48" s="472"/>
      <c r="BQ48" s="472"/>
      <c r="BR48" s="141"/>
      <c r="BS48" s="142"/>
      <c r="BT48" s="142"/>
      <c r="BU48" s="100"/>
      <c r="BV48" s="124"/>
      <c r="BW48" s="124"/>
      <c r="BX48" s="124"/>
      <c r="BY48" s="124"/>
    </row>
    <row r="49" spans="1:77" ht="27" customHeight="1">
      <c r="A49" s="483" t="s">
        <v>387</v>
      </c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168">
        <v>4295</v>
      </c>
      <c r="M49" s="168"/>
      <c r="N49" s="168"/>
      <c r="O49" s="168"/>
      <c r="P49" s="140"/>
      <c r="Q49" s="472">
        <f>SUM(Q21:U27,Q29:U37,Q39:U40,Q42:U43,Q44:U48)</f>
        <v>0</v>
      </c>
      <c r="R49" s="472"/>
      <c r="S49" s="472"/>
      <c r="T49" s="472"/>
      <c r="U49" s="472"/>
      <c r="V49" s="141"/>
      <c r="W49" s="140"/>
      <c r="X49" s="472">
        <f>SUM(X21:AA27,X29:AA37,X39:AA40,X42:AA43,X44:AA48)</f>
        <v>0</v>
      </c>
      <c r="Y49" s="472"/>
      <c r="Z49" s="472"/>
      <c r="AA49" s="472"/>
      <c r="AB49" s="141"/>
      <c r="AC49" s="140"/>
      <c r="AD49" s="472">
        <f>SUM(AD21:AH27,AD29:AH37,AD39:AH40,AD42:AH43,AD44:AH48)</f>
        <v>0</v>
      </c>
      <c r="AE49" s="472"/>
      <c r="AF49" s="472"/>
      <c r="AG49" s="472"/>
      <c r="AH49" s="472"/>
      <c r="AI49" s="141"/>
      <c r="AJ49" s="140"/>
      <c r="AK49" s="472">
        <f>SUM(AK21:AN27,AK29:AN37,AK39:AN40,AK42:AN43,AK44:AN48)</f>
        <v>0</v>
      </c>
      <c r="AL49" s="472"/>
      <c r="AM49" s="472"/>
      <c r="AN49" s="472"/>
      <c r="AO49" s="141"/>
      <c r="AP49" s="140"/>
      <c r="AQ49" s="472">
        <f>SUM(AQ21:AU27,AQ29:AU37,AQ39:AU40,AQ42:AU43,AQ44:AU48)</f>
        <v>200</v>
      </c>
      <c r="AR49" s="472"/>
      <c r="AS49" s="472"/>
      <c r="AT49" s="472"/>
      <c r="AU49" s="472"/>
      <c r="AV49" s="141"/>
      <c r="AW49" s="140"/>
      <c r="AX49" s="472">
        <f>SUM(AX21:BB27,AX29:BB37,AX39:BB40,AX42:BB43,AX44:BB48)</f>
        <v>0</v>
      </c>
      <c r="AY49" s="472"/>
      <c r="AZ49" s="472"/>
      <c r="BA49" s="472"/>
      <c r="BB49" s="472"/>
      <c r="BC49" s="141"/>
      <c r="BD49" s="140"/>
      <c r="BE49" s="472">
        <f>SUM(BE21:BH27,BE29:BH37,BE39:BH40,BE42:BH43,BE44:BH48)</f>
        <v>0</v>
      </c>
      <c r="BF49" s="472"/>
      <c r="BG49" s="472"/>
      <c r="BH49" s="472"/>
      <c r="BI49" s="141"/>
      <c r="BJ49" s="140"/>
      <c r="BK49" s="472">
        <f t="shared" si="2"/>
        <v>200</v>
      </c>
      <c r="BL49" s="472"/>
      <c r="BM49" s="472"/>
      <c r="BN49" s="472"/>
      <c r="BO49" s="472"/>
      <c r="BP49" s="472"/>
      <c r="BQ49" s="472"/>
      <c r="BR49" s="141"/>
      <c r="BS49" s="142"/>
      <c r="BT49" s="142"/>
      <c r="BU49" s="100"/>
      <c r="BV49" s="124"/>
      <c r="BW49" s="124"/>
      <c r="BX49" s="124"/>
      <c r="BY49" s="124"/>
    </row>
    <row r="50" spans="1:77" ht="13.5" customHeight="1">
      <c r="A50" s="474" t="s">
        <v>350</v>
      </c>
      <c r="B50" s="475"/>
      <c r="C50" s="475"/>
      <c r="D50" s="475"/>
      <c r="E50" s="475"/>
      <c r="F50" s="475"/>
      <c r="G50" s="475"/>
      <c r="H50" s="475"/>
      <c r="I50" s="475"/>
      <c r="J50" s="475"/>
      <c r="K50" s="476"/>
      <c r="L50" s="477">
        <v>4300</v>
      </c>
      <c r="M50" s="478"/>
      <c r="N50" s="478"/>
      <c r="O50" s="479"/>
      <c r="P50" s="462"/>
      <c r="Q50" s="466">
        <f>SUM(Q20,Q49)</f>
        <v>200</v>
      </c>
      <c r="R50" s="466"/>
      <c r="S50" s="466"/>
      <c r="T50" s="466"/>
      <c r="U50" s="466"/>
      <c r="V50" s="464"/>
      <c r="W50" s="462"/>
      <c r="X50" s="466">
        <f>SUM(X20,X49)</f>
        <v>0</v>
      </c>
      <c r="Y50" s="466"/>
      <c r="Z50" s="466"/>
      <c r="AA50" s="466"/>
      <c r="AB50" s="464"/>
      <c r="AC50" s="462"/>
      <c r="AD50" s="466">
        <f>SUM(AD20,AD49)</f>
        <v>0</v>
      </c>
      <c r="AE50" s="466"/>
      <c r="AF50" s="466"/>
      <c r="AG50" s="466"/>
      <c r="AH50" s="466"/>
      <c r="AI50" s="464"/>
      <c r="AJ50" s="462"/>
      <c r="AK50" s="466">
        <f>SUM(AK20,AK49)</f>
        <v>0</v>
      </c>
      <c r="AL50" s="466"/>
      <c r="AM50" s="466"/>
      <c r="AN50" s="466"/>
      <c r="AO50" s="464"/>
      <c r="AP50" s="462"/>
      <c r="AQ50" s="466">
        <f>SUM(AQ20,AQ49)</f>
        <v>0</v>
      </c>
      <c r="AR50" s="466"/>
      <c r="AS50" s="466"/>
      <c r="AT50" s="466"/>
      <c r="AU50" s="466"/>
      <c r="AV50" s="464"/>
      <c r="AW50" s="462"/>
      <c r="AX50" s="466">
        <f>SUM(AX20,AX49)</f>
        <v>0</v>
      </c>
      <c r="AY50" s="466"/>
      <c r="AZ50" s="466"/>
      <c r="BA50" s="466"/>
      <c r="BB50" s="466"/>
      <c r="BC50" s="464"/>
      <c r="BD50" s="462"/>
      <c r="BE50" s="466">
        <f>SUM(BE20,BE49)</f>
        <v>0</v>
      </c>
      <c r="BF50" s="466"/>
      <c r="BG50" s="466"/>
      <c r="BH50" s="466"/>
      <c r="BI50" s="464"/>
      <c r="BJ50" s="462"/>
      <c r="BK50" s="466">
        <f t="shared" si="2"/>
        <v>200</v>
      </c>
      <c r="BL50" s="466"/>
      <c r="BM50" s="466"/>
      <c r="BN50" s="466"/>
      <c r="BO50" s="466"/>
      <c r="BP50" s="466"/>
      <c r="BQ50" s="466"/>
      <c r="BR50" s="464"/>
      <c r="BS50" s="143"/>
      <c r="BT50" s="143"/>
      <c r="BU50" s="100"/>
      <c r="BV50" s="124"/>
      <c r="BW50" s="124"/>
      <c r="BX50" s="124"/>
      <c r="BY50" s="124"/>
    </row>
    <row r="51" spans="1:77" ht="13.5" customHeight="1">
      <c r="A51" s="468" t="s">
        <v>388</v>
      </c>
      <c r="B51" s="469"/>
      <c r="C51" s="469"/>
      <c r="D51" s="469"/>
      <c r="E51" s="469"/>
      <c r="F51" s="469"/>
      <c r="G51" s="469"/>
      <c r="H51" s="469"/>
      <c r="I51" s="469"/>
      <c r="J51" s="469"/>
      <c r="K51" s="470"/>
      <c r="L51" s="480"/>
      <c r="M51" s="481"/>
      <c r="N51" s="481"/>
      <c r="O51" s="482"/>
      <c r="P51" s="463"/>
      <c r="Q51" s="467"/>
      <c r="R51" s="467"/>
      <c r="S51" s="467"/>
      <c r="T51" s="467"/>
      <c r="U51" s="467"/>
      <c r="V51" s="465"/>
      <c r="W51" s="463"/>
      <c r="X51" s="467"/>
      <c r="Y51" s="467"/>
      <c r="Z51" s="467"/>
      <c r="AA51" s="467"/>
      <c r="AB51" s="465"/>
      <c r="AC51" s="463"/>
      <c r="AD51" s="467"/>
      <c r="AE51" s="467"/>
      <c r="AF51" s="467"/>
      <c r="AG51" s="467"/>
      <c r="AH51" s="467"/>
      <c r="AI51" s="465"/>
      <c r="AJ51" s="463"/>
      <c r="AK51" s="467"/>
      <c r="AL51" s="467"/>
      <c r="AM51" s="467"/>
      <c r="AN51" s="467"/>
      <c r="AO51" s="465"/>
      <c r="AP51" s="463"/>
      <c r="AQ51" s="467"/>
      <c r="AR51" s="467"/>
      <c r="AS51" s="467"/>
      <c r="AT51" s="467"/>
      <c r="AU51" s="467"/>
      <c r="AV51" s="465"/>
      <c r="AW51" s="463"/>
      <c r="AX51" s="467"/>
      <c r="AY51" s="467"/>
      <c r="AZ51" s="467"/>
      <c r="BA51" s="467"/>
      <c r="BB51" s="467"/>
      <c r="BC51" s="465"/>
      <c r="BD51" s="463"/>
      <c r="BE51" s="467"/>
      <c r="BF51" s="467"/>
      <c r="BG51" s="467"/>
      <c r="BH51" s="467"/>
      <c r="BI51" s="465"/>
      <c r="BJ51" s="463"/>
      <c r="BK51" s="467"/>
      <c r="BL51" s="467"/>
      <c r="BM51" s="467"/>
      <c r="BN51" s="467"/>
      <c r="BO51" s="467"/>
      <c r="BP51" s="467"/>
      <c r="BQ51" s="467"/>
      <c r="BR51" s="465"/>
      <c r="BS51" s="143"/>
      <c r="BT51" s="143"/>
      <c r="BU51" s="100"/>
      <c r="BV51" s="124"/>
      <c r="BW51" s="124"/>
      <c r="BX51" s="124"/>
      <c r="BY51" s="124"/>
    </row>
    <row r="52" spans="2:77" ht="19.5" customHeight="1">
      <c r="B52" s="102"/>
      <c r="C52" s="144"/>
      <c r="D52" s="144"/>
      <c r="E52" s="144"/>
      <c r="F52" s="144"/>
      <c r="G52" s="144"/>
      <c r="H52" s="144"/>
      <c r="I52" s="144"/>
      <c r="J52" s="144"/>
      <c r="K52" s="144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E52" s="145"/>
      <c r="AF52" s="145"/>
      <c r="AG52" s="145"/>
      <c r="AH52" s="145"/>
      <c r="AI52" s="145"/>
      <c r="AJ52" s="145"/>
      <c r="AK52" s="145"/>
      <c r="AL52" s="145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1"/>
      <c r="BT52" s="101"/>
      <c r="BU52" s="100"/>
      <c r="BV52" s="124"/>
      <c r="BW52" s="124"/>
      <c r="BX52" s="124"/>
      <c r="BY52" s="124"/>
    </row>
    <row r="53" spans="2:77" ht="13.5" customHeight="1">
      <c r="B53" s="471" t="s">
        <v>83</v>
      </c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146"/>
      <c r="N53" s="146"/>
      <c r="O53" s="146"/>
      <c r="P53" s="146"/>
      <c r="Q53" s="146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146"/>
      <c r="AH53" s="146"/>
      <c r="AI53" s="59" t="s">
        <v>191</v>
      </c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43"/>
      <c r="AW53" s="43"/>
      <c r="AX53" s="43"/>
      <c r="AY53" s="43"/>
      <c r="AZ53" s="43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1"/>
      <c r="BT53" s="101"/>
      <c r="BU53" s="100"/>
      <c r="BV53" s="124"/>
      <c r="BW53" s="124"/>
      <c r="BX53" s="124"/>
      <c r="BY53" s="124"/>
    </row>
    <row r="54" spans="1:77" ht="8.25" customHeight="1">
      <c r="A54" s="147"/>
      <c r="B54" s="102"/>
      <c r="C54" s="148"/>
      <c r="D54" s="148"/>
      <c r="E54" s="148"/>
      <c r="F54" s="148"/>
      <c r="G54" s="148"/>
      <c r="H54" s="148"/>
      <c r="I54" s="148"/>
      <c r="J54" s="148"/>
      <c r="K54" s="148"/>
      <c r="L54" s="146"/>
      <c r="M54" s="146"/>
      <c r="N54" s="146"/>
      <c r="O54" s="146"/>
      <c r="P54" s="146"/>
      <c r="Q54" s="146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146"/>
      <c r="AH54" s="146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43"/>
      <c r="AW54" s="43"/>
      <c r="AX54" s="43"/>
      <c r="AY54" s="43"/>
      <c r="AZ54" s="43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1"/>
      <c r="BT54" s="101"/>
      <c r="BU54" s="100"/>
      <c r="BV54" s="124"/>
      <c r="BW54" s="124"/>
      <c r="BX54" s="124"/>
      <c r="BY54" s="124"/>
    </row>
    <row r="55" spans="2:77" ht="17.25" customHeight="1">
      <c r="B55" s="460" t="s">
        <v>84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146"/>
      <c r="P55" s="146"/>
      <c r="Q55" s="146"/>
      <c r="R55" s="461"/>
      <c r="S55" s="461"/>
      <c r="T55" s="461"/>
      <c r="U55" s="461"/>
      <c r="V55" s="461"/>
      <c r="W55" s="461"/>
      <c r="X55" s="461"/>
      <c r="Y55" s="461"/>
      <c r="Z55" s="461"/>
      <c r="AA55" s="461"/>
      <c r="AB55" s="461"/>
      <c r="AC55" s="461"/>
      <c r="AD55" s="461"/>
      <c r="AE55" s="461"/>
      <c r="AF55" s="461"/>
      <c r="AG55" s="146"/>
      <c r="AH55" s="146"/>
      <c r="AI55" s="59" t="s">
        <v>192</v>
      </c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43"/>
      <c r="AW55" s="43"/>
      <c r="AX55" s="43"/>
      <c r="AY55" s="43"/>
      <c r="AZ55" s="43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1"/>
      <c r="BT55" s="101"/>
      <c r="BU55" s="100"/>
      <c r="BV55" s="124"/>
      <c r="BW55" s="124"/>
      <c r="BX55" s="124"/>
      <c r="BY55" s="124"/>
    </row>
    <row r="56" spans="2:77" ht="13.5" customHeight="1">
      <c r="B56" s="102"/>
      <c r="C56" s="149"/>
      <c r="D56" s="149"/>
      <c r="E56" s="149"/>
      <c r="F56" s="149"/>
      <c r="G56" s="149"/>
      <c r="H56" s="149"/>
      <c r="I56" s="149"/>
      <c r="J56" s="149"/>
      <c r="K56" s="149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1"/>
      <c r="AN56" s="151"/>
      <c r="AO56" s="151"/>
      <c r="AP56" s="151"/>
      <c r="AQ56" s="151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1"/>
      <c r="BT56" s="101"/>
      <c r="BU56" s="100"/>
      <c r="BV56" s="124"/>
      <c r="BW56" s="124"/>
      <c r="BX56" s="124"/>
      <c r="BY56" s="124"/>
    </row>
    <row r="57" spans="2:77" ht="13.5" customHeight="1">
      <c r="B57" s="102"/>
      <c r="C57" s="152"/>
      <c r="D57" s="152"/>
      <c r="E57" s="152"/>
      <c r="F57" s="152"/>
      <c r="G57" s="152"/>
      <c r="H57" s="152"/>
      <c r="I57" s="152"/>
      <c r="J57" s="152"/>
      <c r="K57" s="152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00"/>
      <c r="AN57" s="100"/>
      <c r="AO57" s="100"/>
      <c r="AP57" s="100"/>
      <c r="AQ57" s="100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8"/>
      <c r="BT57" s="148"/>
      <c r="BU57" s="146"/>
      <c r="BV57" s="124"/>
      <c r="BW57" s="124"/>
      <c r="BX57" s="124"/>
      <c r="BY57" s="124"/>
    </row>
    <row r="58" spans="3:77" ht="13.5" customHeight="1">
      <c r="C58" s="102"/>
      <c r="D58" s="102"/>
      <c r="E58" s="102"/>
      <c r="F58" s="102"/>
      <c r="G58" s="102"/>
      <c r="H58" s="102"/>
      <c r="I58" s="102"/>
      <c r="J58" s="102"/>
      <c r="K58" s="10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102"/>
      <c r="BT58" s="102"/>
      <c r="BU58" s="2"/>
      <c r="BV58" s="124"/>
      <c r="BW58" s="124"/>
      <c r="BX58" s="124"/>
      <c r="BY58" s="124"/>
    </row>
    <row r="59" spans="3:77" ht="13.5" customHeight="1">
      <c r="C59" s="102"/>
      <c r="D59" s="102"/>
      <c r="E59" s="102"/>
      <c r="F59" s="102"/>
      <c r="G59" s="102"/>
      <c r="H59" s="102"/>
      <c r="I59" s="102"/>
      <c r="J59" s="102"/>
      <c r="K59" s="10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102"/>
      <c r="BT59" s="102"/>
      <c r="BU59" s="2"/>
      <c r="BV59" s="124"/>
      <c r="BW59" s="124"/>
      <c r="BX59" s="124"/>
      <c r="BY59" s="124"/>
    </row>
    <row r="60" spans="3:77" ht="13.5" customHeight="1">
      <c r="C60" s="102"/>
      <c r="D60" s="102"/>
      <c r="E60" s="102"/>
      <c r="F60" s="102"/>
      <c r="G60" s="102"/>
      <c r="H60" s="102"/>
      <c r="I60" s="102"/>
      <c r="J60" s="102"/>
      <c r="K60" s="10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102"/>
      <c r="BT60" s="102"/>
      <c r="BU60" s="2"/>
      <c r="BV60" s="124"/>
      <c r="BW60" s="124"/>
      <c r="BX60" s="124"/>
      <c r="BY60" s="124"/>
    </row>
    <row r="61" spans="3:77" ht="13.5" customHeight="1">
      <c r="C61" s="102"/>
      <c r="D61" s="102"/>
      <c r="E61" s="102"/>
      <c r="F61" s="102"/>
      <c r="G61" s="102"/>
      <c r="H61" s="102"/>
      <c r="I61" s="102"/>
      <c r="J61" s="102"/>
      <c r="K61" s="10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102"/>
      <c r="BT61" s="102"/>
      <c r="BU61" s="2"/>
      <c r="BV61" s="124"/>
      <c r="BW61" s="124"/>
      <c r="BX61" s="124"/>
      <c r="BY61" s="124"/>
    </row>
    <row r="62" spans="3:77" ht="13.5" customHeight="1">
      <c r="C62" s="102"/>
      <c r="D62" s="102"/>
      <c r="E62" s="102"/>
      <c r="F62" s="102"/>
      <c r="G62" s="102"/>
      <c r="H62" s="102"/>
      <c r="I62" s="102"/>
      <c r="J62" s="102"/>
      <c r="K62" s="10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102"/>
      <c r="BT62" s="102"/>
      <c r="BU62" s="2"/>
      <c r="BV62" s="124"/>
      <c r="BW62" s="124"/>
      <c r="BX62" s="124"/>
      <c r="BY62" s="124"/>
    </row>
    <row r="63" spans="3:77" ht="13.5" customHeight="1">
      <c r="C63" s="102"/>
      <c r="D63" s="102"/>
      <c r="E63" s="102"/>
      <c r="F63" s="102"/>
      <c r="G63" s="102"/>
      <c r="H63" s="102"/>
      <c r="I63" s="102"/>
      <c r="J63" s="102"/>
      <c r="K63" s="10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102"/>
      <c r="BT63" s="102"/>
      <c r="BU63" s="2"/>
      <c r="BV63" s="124"/>
      <c r="BW63" s="124"/>
      <c r="BX63" s="124"/>
      <c r="BY63" s="124"/>
    </row>
    <row r="64" spans="3:77" ht="13.5" customHeight="1">
      <c r="C64" s="102"/>
      <c r="D64" s="102"/>
      <c r="E64" s="102"/>
      <c r="F64" s="102"/>
      <c r="G64" s="102"/>
      <c r="H64" s="102"/>
      <c r="I64" s="102"/>
      <c r="J64" s="102"/>
      <c r="K64" s="10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102"/>
      <c r="BT64" s="102"/>
      <c r="BU64" s="2"/>
      <c r="BV64" s="124"/>
      <c r="BW64" s="124"/>
      <c r="BX64" s="124"/>
      <c r="BY64" s="124"/>
    </row>
    <row r="65" spans="3:77" ht="13.5" customHeight="1">
      <c r="C65" s="102"/>
      <c r="D65" s="102"/>
      <c r="E65" s="102"/>
      <c r="F65" s="102"/>
      <c r="G65" s="102"/>
      <c r="H65" s="102"/>
      <c r="I65" s="102"/>
      <c r="J65" s="102"/>
      <c r="K65" s="10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102"/>
      <c r="BT65" s="102"/>
      <c r="BU65" s="2"/>
      <c r="BV65" s="124"/>
      <c r="BW65" s="124"/>
      <c r="BX65" s="124"/>
      <c r="BY65" s="124"/>
    </row>
    <row r="66" spans="3:77" ht="13.5" customHeight="1">
      <c r="C66" s="102"/>
      <c r="D66" s="102"/>
      <c r="E66" s="102"/>
      <c r="F66" s="102"/>
      <c r="G66" s="102"/>
      <c r="H66" s="102"/>
      <c r="I66" s="102"/>
      <c r="J66" s="102"/>
      <c r="K66" s="10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102"/>
      <c r="BT66" s="102"/>
      <c r="BU66" s="2"/>
      <c r="BV66" s="11"/>
      <c r="BW66" s="11"/>
      <c r="BX66" s="153"/>
      <c r="BY66" s="153"/>
    </row>
    <row r="67" spans="3:77" ht="13.5" customHeight="1">
      <c r="C67" s="102"/>
      <c r="D67" s="102"/>
      <c r="E67" s="102"/>
      <c r="F67" s="102"/>
      <c r="G67" s="102"/>
      <c r="H67" s="102"/>
      <c r="I67" s="102"/>
      <c r="J67" s="102"/>
      <c r="K67" s="10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102"/>
      <c r="BT67" s="102"/>
      <c r="BU67" s="2"/>
      <c r="BV67" s="11"/>
      <c r="BW67" s="11"/>
      <c r="BX67" s="153"/>
      <c r="BY67" s="153"/>
    </row>
    <row r="68" spans="3:77" ht="13.5" customHeight="1">
      <c r="C68" s="102"/>
      <c r="D68" s="102"/>
      <c r="E68" s="102"/>
      <c r="F68" s="102"/>
      <c r="G68" s="102"/>
      <c r="H68" s="102"/>
      <c r="I68" s="102"/>
      <c r="J68" s="102"/>
      <c r="K68" s="10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102"/>
      <c r="BT68" s="102"/>
      <c r="BU68" s="2"/>
      <c r="BV68" s="11"/>
      <c r="BW68" s="11"/>
      <c r="BX68" s="153"/>
      <c r="BY68" s="153"/>
    </row>
    <row r="69" spans="3:77" ht="13.5" customHeight="1">
      <c r="C69" s="102"/>
      <c r="D69" s="102"/>
      <c r="E69" s="102"/>
      <c r="F69" s="102"/>
      <c r="G69" s="102"/>
      <c r="H69" s="102"/>
      <c r="I69" s="102"/>
      <c r="J69" s="102"/>
      <c r="K69" s="10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102"/>
      <c r="BT69" s="102"/>
      <c r="BU69" s="2"/>
      <c r="BV69" s="124"/>
      <c r="BW69" s="124"/>
      <c r="BX69" s="124"/>
      <c r="BY69" s="124"/>
    </row>
    <row r="70" spans="3:77" ht="13.5" customHeight="1">
      <c r="C70" s="102"/>
      <c r="D70" s="102"/>
      <c r="E70" s="102"/>
      <c r="F70" s="102"/>
      <c r="G70" s="102"/>
      <c r="H70" s="102"/>
      <c r="I70" s="102"/>
      <c r="J70" s="102"/>
      <c r="K70" s="10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102"/>
      <c r="BT70" s="102"/>
      <c r="BU70" s="2"/>
      <c r="BV70" s="124"/>
      <c r="BW70" s="124"/>
      <c r="BX70" s="124"/>
      <c r="BY70" s="124"/>
    </row>
    <row r="71" spans="3:77" ht="13.5" customHeight="1">
      <c r="C71" s="102"/>
      <c r="D71" s="102"/>
      <c r="E71" s="102"/>
      <c r="F71" s="102"/>
      <c r="G71" s="102"/>
      <c r="H71" s="102"/>
      <c r="I71" s="102"/>
      <c r="J71" s="102"/>
      <c r="K71" s="10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102"/>
      <c r="BT71" s="102"/>
      <c r="BU71" s="2"/>
      <c r="BV71" s="124"/>
      <c r="BW71" s="124"/>
      <c r="BX71" s="124"/>
      <c r="BY71" s="124"/>
    </row>
    <row r="72" spans="3:77" ht="13.5" customHeight="1">
      <c r="C72" s="102"/>
      <c r="D72" s="102"/>
      <c r="E72" s="102"/>
      <c r="F72" s="102"/>
      <c r="G72" s="102"/>
      <c r="H72" s="102"/>
      <c r="I72" s="102"/>
      <c r="J72" s="102"/>
      <c r="K72" s="10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102"/>
      <c r="BT72" s="102"/>
      <c r="BU72" s="2"/>
      <c r="BV72" s="124"/>
      <c r="BW72" s="124"/>
      <c r="BX72" s="124"/>
      <c r="BY72" s="124"/>
    </row>
    <row r="73" spans="3:77" ht="13.5" customHeight="1">
      <c r="C73" s="102"/>
      <c r="D73" s="102"/>
      <c r="E73" s="102"/>
      <c r="F73" s="102"/>
      <c r="G73" s="102"/>
      <c r="H73" s="102"/>
      <c r="I73" s="102"/>
      <c r="J73" s="102"/>
      <c r="K73" s="10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102"/>
      <c r="BT73" s="102"/>
      <c r="BU73" s="2"/>
      <c r="BV73" s="124"/>
      <c r="BW73" s="124"/>
      <c r="BX73" s="124"/>
      <c r="BY73" s="124"/>
    </row>
    <row r="74" spans="3:77" ht="13.5" customHeight="1">
      <c r="C74" s="102"/>
      <c r="D74" s="102"/>
      <c r="E74" s="102"/>
      <c r="F74" s="102"/>
      <c r="G74" s="102"/>
      <c r="H74" s="102"/>
      <c r="I74" s="102"/>
      <c r="J74" s="102"/>
      <c r="K74" s="10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102"/>
      <c r="BT74" s="102"/>
      <c r="BU74" s="2"/>
      <c r="BV74" s="124"/>
      <c r="BW74" s="124"/>
      <c r="BX74" s="124"/>
      <c r="BY74" s="124"/>
    </row>
    <row r="75" spans="3:77" ht="13.5" customHeight="1">
      <c r="C75" s="102"/>
      <c r="D75" s="102"/>
      <c r="E75" s="102"/>
      <c r="F75" s="102"/>
      <c r="G75" s="102"/>
      <c r="H75" s="102"/>
      <c r="I75" s="102"/>
      <c r="J75" s="102"/>
      <c r="K75" s="10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102"/>
      <c r="BT75" s="102"/>
      <c r="BU75" s="2"/>
      <c r="BV75" s="124"/>
      <c r="BW75" s="124"/>
      <c r="BX75" s="124"/>
      <c r="BY75" s="124"/>
    </row>
    <row r="76" spans="3:77" ht="13.5" customHeight="1">
      <c r="C76" s="102"/>
      <c r="D76" s="102"/>
      <c r="E76" s="102"/>
      <c r="F76" s="102"/>
      <c r="G76" s="102"/>
      <c r="H76" s="102"/>
      <c r="I76" s="102"/>
      <c r="J76" s="102"/>
      <c r="K76" s="10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102"/>
      <c r="BT76" s="102"/>
      <c r="BU76" s="2"/>
      <c r="BV76" s="124"/>
      <c r="BW76" s="124"/>
      <c r="BX76" s="124"/>
      <c r="BY76" s="124"/>
    </row>
    <row r="77" spans="3:77" ht="13.5" customHeight="1">
      <c r="C77" s="102"/>
      <c r="D77" s="102"/>
      <c r="E77" s="102"/>
      <c r="F77" s="102"/>
      <c r="G77" s="102"/>
      <c r="H77" s="102"/>
      <c r="I77" s="102"/>
      <c r="J77" s="102"/>
      <c r="K77" s="10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102"/>
      <c r="BT77" s="102"/>
      <c r="BU77" s="2"/>
      <c r="BV77" s="124"/>
      <c r="BW77" s="124"/>
      <c r="BX77" s="124"/>
      <c r="BY77" s="124"/>
    </row>
    <row r="78" spans="3:77" ht="13.5" customHeight="1">
      <c r="C78" s="102"/>
      <c r="D78" s="102"/>
      <c r="E78" s="102"/>
      <c r="F78" s="102"/>
      <c r="G78" s="102"/>
      <c r="H78" s="102"/>
      <c r="I78" s="102"/>
      <c r="J78" s="102"/>
      <c r="K78" s="10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102"/>
      <c r="BT78" s="102"/>
      <c r="BU78" s="2"/>
      <c r="BV78" s="124"/>
      <c r="BW78" s="124"/>
      <c r="BX78" s="124"/>
      <c r="BY78" s="124"/>
    </row>
    <row r="79" spans="3:77" ht="13.5" customHeight="1">
      <c r="C79" s="102"/>
      <c r="D79" s="102"/>
      <c r="E79" s="102"/>
      <c r="F79" s="102"/>
      <c r="G79" s="102"/>
      <c r="H79" s="102"/>
      <c r="I79" s="102"/>
      <c r="J79" s="102"/>
      <c r="K79" s="10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102"/>
      <c r="BT79" s="102"/>
      <c r="BU79" s="2"/>
      <c r="BV79" s="124"/>
      <c r="BW79" s="124"/>
      <c r="BX79" s="124"/>
      <c r="BY79" s="124"/>
    </row>
    <row r="80" spans="3:77" ht="13.5" customHeight="1">
      <c r="C80" s="102"/>
      <c r="D80" s="102"/>
      <c r="E80" s="102"/>
      <c r="F80" s="102"/>
      <c r="G80" s="102"/>
      <c r="H80" s="102"/>
      <c r="I80" s="102"/>
      <c r="J80" s="102"/>
      <c r="K80" s="10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102"/>
      <c r="BT80" s="102"/>
      <c r="BU80" s="2"/>
      <c r="BV80" s="124"/>
      <c r="BW80" s="124"/>
      <c r="BX80" s="124"/>
      <c r="BY80" s="124"/>
    </row>
    <row r="81" spans="3:77" ht="13.5" customHeight="1">
      <c r="C81" s="102"/>
      <c r="D81" s="102"/>
      <c r="E81" s="102"/>
      <c r="F81" s="102"/>
      <c r="G81" s="102"/>
      <c r="H81" s="102"/>
      <c r="I81" s="102"/>
      <c r="J81" s="102"/>
      <c r="K81" s="10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102"/>
      <c r="BT81" s="102"/>
      <c r="BU81" s="2"/>
      <c r="BV81" s="124"/>
      <c r="BW81" s="124"/>
      <c r="BX81" s="124"/>
      <c r="BY81" s="124"/>
    </row>
    <row r="82" spans="3:73" ht="13.5" customHeight="1">
      <c r="C82" s="102"/>
      <c r="D82" s="102"/>
      <c r="E82" s="102"/>
      <c r="F82" s="102"/>
      <c r="G82" s="102"/>
      <c r="H82" s="102"/>
      <c r="I82" s="102"/>
      <c r="J82" s="102"/>
      <c r="K82" s="10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102"/>
      <c r="BT82" s="102"/>
      <c r="BU82" s="2"/>
    </row>
    <row r="83" spans="3:73" ht="13.5" customHeight="1">
      <c r="C83" s="102"/>
      <c r="D83" s="102"/>
      <c r="E83" s="102"/>
      <c r="F83" s="102"/>
      <c r="G83" s="102"/>
      <c r="H83" s="102"/>
      <c r="I83" s="102"/>
      <c r="J83" s="102"/>
      <c r="K83" s="10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102"/>
      <c r="BT83" s="102"/>
      <c r="BU83" s="2"/>
    </row>
    <row r="84" spans="3:73" ht="13.5" customHeight="1">
      <c r="C84" s="102"/>
      <c r="D84" s="102"/>
      <c r="E84" s="102"/>
      <c r="F84" s="102"/>
      <c r="G84" s="102"/>
      <c r="H84" s="102"/>
      <c r="I84" s="102"/>
      <c r="J84" s="102"/>
      <c r="K84" s="10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102"/>
      <c r="BT84" s="102"/>
      <c r="BU84" s="2"/>
    </row>
    <row r="85" spans="3:77" ht="13.5" customHeight="1">
      <c r="C85" s="102"/>
      <c r="D85" s="102"/>
      <c r="E85" s="102"/>
      <c r="F85" s="102"/>
      <c r="G85" s="102"/>
      <c r="H85" s="102"/>
      <c r="I85" s="102"/>
      <c r="J85" s="102"/>
      <c r="K85" s="10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102"/>
      <c r="BT85" s="102"/>
      <c r="BU85" s="2"/>
      <c r="BV85" s="124"/>
      <c r="BW85" s="124"/>
      <c r="BX85" s="124"/>
      <c r="BY85" s="124"/>
    </row>
    <row r="86" spans="3:73" ht="13.5" customHeight="1">
      <c r="C86" s="102"/>
      <c r="D86" s="102"/>
      <c r="E86" s="102"/>
      <c r="F86" s="102"/>
      <c r="G86" s="102"/>
      <c r="H86" s="102"/>
      <c r="I86" s="102"/>
      <c r="J86" s="102"/>
      <c r="K86" s="10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102"/>
      <c r="BT86" s="102"/>
      <c r="BU86" s="2"/>
    </row>
    <row r="87" spans="3:73" ht="13.5" customHeight="1">
      <c r="C87" s="102"/>
      <c r="D87" s="102"/>
      <c r="E87" s="102"/>
      <c r="F87" s="102"/>
      <c r="G87" s="102"/>
      <c r="H87" s="102"/>
      <c r="I87" s="102"/>
      <c r="J87" s="102"/>
      <c r="K87" s="10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102"/>
      <c r="BT87" s="102"/>
      <c r="BU87" s="2"/>
    </row>
    <row r="88" spans="3:73" ht="13.5" customHeight="1">
      <c r="C88" s="102"/>
      <c r="D88" s="102"/>
      <c r="E88" s="102"/>
      <c r="F88" s="102"/>
      <c r="G88" s="102"/>
      <c r="H88" s="102"/>
      <c r="I88" s="102"/>
      <c r="J88" s="102"/>
      <c r="K88" s="10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102"/>
      <c r="BT88" s="102"/>
      <c r="BU88" s="2"/>
    </row>
    <row r="89" spans="3:73" ht="13.5" customHeight="1">
      <c r="C89" s="102"/>
      <c r="D89" s="102"/>
      <c r="E89" s="102"/>
      <c r="F89" s="102"/>
      <c r="G89" s="102"/>
      <c r="H89" s="102"/>
      <c r="I89" s="102"/>
      <c r="J89" s="102"/>
      <c r="K89" s="10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102"/>
      <c r="BT89" s="102"/>
      <c r="BU89" s="2"/>
    </row>
    <row r="90" spans="3:73" ht="13.5" customHeight="1">
      <c r="C90" s="102"/>
      <c r="D90" s="102"/>
      <c r="E90" s="102"/>
      <c r="F90" s="102"/>
      <c r="G90" s="102"/>
      <c r="H90" s="102"/>
      <c r="I90" s="102"/>
      <c r="J90" s="102"/>
      <c r="K90" s="10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102"/>
      <c r="BT90" s="102"/>
      <c r="BU90" s="2"/>
    </row>
    <row r="91" spans="3:73" ht="13.5" customHeight="1">
      <c r="C91" s="102"/>
      <c r="D91" s="102"/>
      <c r="E91" s="102"/>
      <c r="F91" s="102"/>
      <c r="G91" s="102"/>
      <c r="H91" s="102"/>
      <c r="I91" s="102"/>
      <c r="J91" s="102"/>
      <c r="K91" s="10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102"/>
      <c r="BT91" s="102"/>
      <c r="BU91" s="2"/>
    </row>
    <row r="92" spans="3:73" ht="13.5" customHeight="1">
      <c r="C92" s="102"/>
      <c r="D92" s="102"/>
      <c r="E92" s="102"/>
      <c r="F92" s="102"/>
      <c r="G92" s="102"/>
      <c r="H92" s="102"/>
      <c r="I92" s="102"/>
      <c r="J92" s="102"/>
      <c r="K92" s="10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102"/>
      <c r="BT92" s="102"/>
      <c r="BU92" s="2"/>
    </row>
    <row r="93" spans="3:73" ht="13.5" customHeight="1">
      <c r="C93" s="102"/>
      <c r="D93" s="102"/>
      <c r="E93" s="102"/>
      <c r="F93" s="102"/>
      <c r="G93" s="102"/>
      <c r="H93" s="102"/>
      <c r="I93" s="102"/>
      <c r="J93" s="102"/>
      <c r="K93" s="10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102"/>
      <c r="BT93" s="102"/>
      <c r="BU93" s="2"/>
    </row>
    <row r="94" spans="3:73" ht="13.5" customHeight="1">
      <c r="C94" s="102"/>
      <c r="D94" s="102"/>
      <c r="E94" s="102"/>
      <c r="F94" s="102"/>
      <c r="G94" s="102"/>
      <c r="H94" s="102"/>
      <c r="I94" s="102"/>
      <c r="J94" s="102"/>
      <c r="K94" s="10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102"/>
      <c r="BT94" s="102"/>
      <c r="BU94" s="2"/>
    </row>
    <row r="95" spans="3:73" ht="13.5" customHeight="1">
      <c r="C95" s="102"/>
      <c r="D95" s="102"/>
      <c r="E95" s="102"/>
      <c r="F95" s="102"/>
      <c r="G95" s="102"/>
      <c r="H95" s="102"/>
      <c r="I95" s="102"/>
      <c r="J95" s="102"/>
      <c r="K95" s="10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102"/>
      <c r="BT95" s="102"/>
      <c r="BU95" s="2"/>
    </row>
    <row r="96" spans="3:73" ht="13.5" customHeight="1">
      <c r="C96" s="102"/>
      <c r="D96" s="102"/>
      <c r="E96" s="102"/>
      <c r="F96" s="102"/>
      <c r="G96" s="102"/>
      <c r="H96" s="102"/>
      <c r="I96" s="102"/>
      <c r="J96" s="102"/>
      <c r="K96" s="10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102"/>
      <c r="BT96" s="102"/>
      <c r="BU96" s="2"/>
    </row>
    <row r="97" spans="3:73" ht="13.5" customHeight="1">
      <c r="C97" s="102"/>
      <c r="D97" s="102"/>
      <c r="E97" s="102"/>
      <c r="F97" s="102"/>
      <c r="G97" s="102"/>
      <c r="H97" s="102"/>
      <c r="I97" s="102"/>
      <c r="J97" s="102"/>
      <c r="K97" s="10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102"/>
      <c r="BT97" s="102"/>
      <c r="BU97" s="2"/>
    </row>
    <row r="98" spans="3:73" ht="13.5" customHeight="1">
      <c r="C98" s="102"/>
      <c r="D98" s="102"/>
      <c r="E98" s="102"/>
      <c r="F98" s="102"/>
      <c r="G98" s="102"/>
      <c r="H98" s="102"/>
      <c r="I98" s="102"/>
      <c r="J98" s="102"/>
      <c r="K98" s="10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102"/>
      <c r="BT98" s="102"/>
      <c r="BU98" s="2"/>
    </row>
    <row r="99" spans="3:73" ht="13.5" customHeight="1">
      <c r="C99" s="102"/>
      <c r="D99" s="102"/>
      <c r="E99" s="102"/>
      <c r="F99" s="102"/>
      <c r="G99" s="102"/>
      <c r="H99" s="102"/>
      <c r="I99" s="102"/>
      <c r="J99" s="102"/>
      <c r="K99" s="10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102"/>
      <c r="BT99" s="102"/>
      <c r="BU99" s="2"/>
    </row>
    <row r="100" spans="3:73" ht="13.5" customHeight="1">
      <c r="C100" s="102"/>
      <c r="D100" s="102"/>
      <c r="E100" s="102"/>
      <c r="F100" s="102"/>
      <c r="G100" s="102"/>
      <c r="H100" s="102"/>
      <c r="I100" s="102"/>
      <c r="J100" s="102"/>
      <c r="K100" s="10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102"/>
      <c r="BT100" s="102"/>
      <c r="BU100" s="2"/>
    </row>
    <row r="101" spans="3:73" ht="13.5" customHeight="1">
      <c r="C101" s="102"/>
      <c r="D101" s="102"/>
      <c r="E101" s="102"/>
      <c r="F101" s="102"/>
      <c r="G101" s="102"/>
      <c r="H101" s="102"/>
      <c r="I101" s="102"/>
      <c r="J101" s="102"/>
      <c r="K101" s="10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102"/>
      <c r="BT101" s="102"/>
      <c r="BU101" s="2"/>
    </row>
    <row r="102" spans="3:73" ht="13.5" customHeight="1">
      <c r="C102" s="102"/>
      <c r="D102" s="102"/>
      <c r="E102" s="102"/>
      <c r="F102" s="102"/>
      <c r="G102" s="102"/>
      <c r="H102" s="102"/>
      <c r="I102" s="102"/>
      <c r="J102" s="102"/>
      <c r="K102" s="10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102"/>
      <c r="BT102" s="102"/>
      <c r="BU102" s="2"/>
    </row>
    <row r="103" spans="3:73" ht="13.5" customHeight="1">
      <c r="C103" s="102"/>
      <c r="D103" s="102"/>
      <c r="E103" s="102"/>
      <c r="F103" s="102"/>
      <c r="G103" s="102"/>
      <c r="H103" s="102"/>
      <c r="I103" s="102"/>
      <c r="J103" s="102"/>
      <c r="K103" s="10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102"/>
      <c r="BT103" s="102"/>
      <c r="BU103" s="2"/>
    </row>
    <row r="104" spans="3:73" ht="13.5" customHeight="1">
      <c r="C104" s="102"/>
      <c r="D104" s="102"/>
      <c r="E104" s="102"/>
      <c r="F104" s="102"/>
      <c r="G104" s="102"/>
      <c r="H104" s="102"/>
      <c r="I104" s="102"/>
      <c r="J104" s="102"/>
      <c r="K104" s="10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102"/>
      <c r="BT104" s="102"/>
      <c r="BU104" s="2"/>
    </row>
    <row r="105" spans="3:73" ht="12.75">
      <c r="C105" s="102"/>
      <c r="D105" s="102"/>
      <c r="E105" s="102"/>
      <c r="F105" s="102"/>
      <c r="G105" s="102"/>
      <c r="H105" s="102"/>
      <c r="I105" s="102"/>
      <c r="J105" s="102"/>
      <c r="K105" s="10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102"/>
      <c r="BT105" s="102"/>
      <c r="BU105" s="2"/>
    </row>
  </sheetData>
  <sheetProtection/>
  <mergeCells count="399">
    <mergeCell ref="BV1:BY10"/>
    <mergeCell ref="BJ2:BR2"/>
    <mergeCell ref="C3:BI3"/>
    <mergeCell ref="BJ3:BL3"/>
    <mergeCell ref="BM3:BO3"/>
    <mergeCell ref="BP3:BR3"/>
    <mergeCell ref="B4:K4"/>
    <mergeCell ref="L4:AX4"/>
    <mergeCell ref="BA4:BI4"/>
    <mergeCell ref="BJ4:BR4"/>
    <mergeCell ref="K5:AX5"/>
    <mergeCell ref="C7:BR7"/>
    <mergeCell ref="AB8:AC8"/>
    <mergeCell ref="AD8:AP8"/>
    <mergeCell ref="AQ8:AS8"/>
    <mergeCell ref="AT8:AV8"/>
    <mergeCell ref="AP10:AW10"/>
    <mergeCell ref="AX10:BI10"/>
    <mergeCell ref="BJ10:BR10"/>
    <mergeCell ref="A12:K12"/>
    <mergeCell ref="L12:O12"/>
    <mergeCell ref="P12:V12"/>
    <mergeCell ref="W12:AB12"/>
    <mergeCell ref="AC12:AI12"/>
    <mergeCell ref="AJ12:AO12"/>
    <mergeCell ref="AP12:AV12"/>
    <mergeCell ref="AW12:BC12"/>
    <mergeCell ref="BD12:BI12"/>
    <mergeCell ref="BJ12:BR12"/>
    <mergeCell ref="A13:K13"/>
    <mergeCell ref="L13:O13"/>
    <mergeCell ref="P13:V13"/>
    <mergeCell ref="W13:AB13"/>
    <mergeCell ref="AC13:AI13"/>
    <mergeCell ref="AJ13:AO13"/>
    <mergeCell ref="AP13:AV13"/>
    <mergeCell ref="BJ13:BR13"/>
    <mergeCell ref="A14:K14"/>
    <mergeCell ref="L14:O15"/>
    <mergeCell ref="P14:P15"/>
    <mergeCell ref="Q14:U15"/>
    <mergeCell ref="V14:V15"/>
    <mergeCell ref="W14:W15"/>
    <mergeCell ref="X14:AA15"/>
    <mergeCell ref="BE14:BH15"/>
    <mergeCell ref="BI14:BI15"/>
    <mergeCell ref="AW13:BC13"/>
    <mergeCell ref="BD13:BI13"/>
    <mergeCell ref="AJ14:AJ15"/>
    <mergeCell ref="AK14:AN15"/>
    <mergeCell ref="BJ14:BJ15"/>
    <mergeCell ref="BK14:BQ15"/>
    <mergeCell ref="AO14:AO15"/>
    <mergeCell ref="AP14:AP15"/>
    <mergeCell ref="AQ14:AU15"/>
    <mergeCell ref="AV14:AV15"/>
    <mergeCell ref="AW14:AW15"/>
    <mergeCell ref="AX14:BB15"/>
    <mergeCell ref="AB14:AB15"/>
    <mergeCell ref="AC14:AC15"/>
    <mergeCell ref="AD14:AH15"/>
    <mergeCell ref="AI14:AI15"/>
    <mergeCell ref="BR14:BR15"/>
    <mergeCell ref="A15:K15"/>
    <mergeCell ref="A16:K16"/>
    <mergeCell ref="L16:O17"/>
    <mergeCell ref="P16:P17"/>
    <mergeCell ref="Q16:U17"/>
    <mergeCell ref="X16:AA17"/>
    <mergeCell ref="AB16:AB17"/>
    <mergeCell ref="BC14:BC15"/>
    <mergeCell ref="BD14:BD15"/>
    <mergeCell ref="BK16:BQ17"/>
    <mergeCell ref="BR16:BR17"/>
    <mergeCell ref="AP16:AP17"/>
    <mergeCell ref="AQ16:AU17"/>
    <mergeCell ref="AV16:AV17"/>
    <mergeCell ref="AW16:AW17"/>
    <mergeCell ref="BI16:BI17"/>
    <mergeCell ref="BJ16:BJ17"/>
    <mergeCell ref="AI16:AI17"/>
    <mergeCell ref="AJ16:AJ17"/>
    <mergeCell ref="AK16:AN17"/>
    <mergeCell ref="AO16:AO17"/>
    <mergeCell ref="AX16:BB17"/>
    <mergeCell ref="BC16:BC17"/>
    <mergeCell ref="BD16:BD17"/>
    <mergeCell ref="BE16:BH17"/>
    <mergeCell ref="A17:K17"/>
    <mergeCell ref="A18:K18"/>
    <mergeCell ref="L18:O18"/>
    <mergeCell ref="Q18:U18"/>
    <mergeCell ref="AC16:AC17"/>
    <mergeCell ref="AD16:AH17"/>
    <mergeCell ref="V16:V17"/>
    <mergeCell ref="W16:W17"/>
    <mergeCell ref="BK18:BQ18"/>
    <mergeCell ref="A19:K19"/>
    <mergeCell ref="L19:O19"/>
    <mergeCell ref="Q19:U19"/>
    <mergeCell ref="X19:AA19"/>
    <mergeCell ref="AD19:AH19"/>
    <mergeCell ref="X18:AA18"/>
    <mergeCell ref="AD18:AH18"/>
    <mergeCell ref="AK18:AN18"/>
    <mergeCell ref="AQ18:AU18"/>
    <mergeCell ref="AX18:BB18"/>
    <mergeCell ref="BE18:BH18"/>
    <mergeCell ref="BK19:BQ19"/>
    <mergeCell ref="A20:K20"/>
    <mergeCell ref="L20:O20"/>
    <mergeCell ref="Q20:U20"/>
    <mergeCell ref="X20:AA20"/>
    <mergeCell ref="AD20:AH20"/>
    <mergeCell ref="AK19:AN19"/>
    <mergeCell ref="AQ19:AU19"/>
    <mergeCell ref="AX19:BB19"/>
    <mergeCell ref="BE19:BH19"/>
    <mergeCell ref="BK20:BQ20"/>
    <mergeCell ref="A21:K21"/>
    <mergeCell ref="L21:O21"/>
    <mergeCell ref="Q21:U21"/>
    <mergeCell ref="X21:AA21"/>
    <mergeCell ref="AD21:AH21"/>
    <mergeCell ref="AK20:AN20"/>
    <mergeCell ref="AQ20:AU20"/>
    <mergeCell ref="AX20:BB20"/>
    <mergeCell ref="BE20:BH20"/>
    <mergeCell ref="BK21:BQ21"/>
    <mergeCell ref="A22:K22"/>
    <mergeCell ref="L22:O22"/>
    <mergeCell ref="Q22:U22"/>
    <mergeCell ref="X22:AA22"/>
    <mergeCell ref="AD22:AH22"/>
    <mergeCell ref="AK21:AN21"/>
    <mergeCell ref="AQ21:AU21"/>
    <mergeCell ref="AX21:BB21"/>
    <mergeCell ref="BE21:BH21"/>
    <mergeCell ref="BK22:BQ22"/>
    <mergeCell ref="A23:K23"/>
    <mergeCell ref="L23:O23"/>
    <mergeCell ref="Q23:U23"/>
    <mergeCell ref="X23:AA23"/>
    <mergeCell ref="AD23:AH23"/>
    <mergeCell ref="AK22:AN22"/>
    <mergeCell ref="AQ22:AU22"/>
    <mergeCell ref="AX22:BB22"/>
    <mergeCell ref="BE22:BH22"/>
    <mergeCell ref="BK23:BQ23"/>
    <mergeCell ref="A24:K24"/>
    <mergeCell ref="L24:O24"/>
    <mergeCell ref="Q24:U24"/>
    <mergeCell ref="X24:AA24"/>
    <mergeCell ref="AD24:AH24"/>
    <mergeCell ref="AK23:AN23"/>
    <mergeCell ref="AQ23:AU23"/>
    <mergeCell ref="AX23:BB23"/>
    <mergeCell ref="BE23:BH23"/>
    <mergeCell ref="BK24:BQ24"/>
    <mergeCell ref="A25:K25"/>
    <mergeCell ref="L25:O25"/>
    <mergeCell ref="Q25:U25"/>
    <mergeCell ref="X25:AA25"/>
    <mergeCell ref="AD25:AH25"/>
    <mergeCell ref="AK24:AN24"/>
    <mergeCell ref="AQ24:AU24"/>
    <mergeCell ref="AX24:BB24"/>
    <mergeCell ref="BE24:BH24"/>
    <mergeCell ref="BK25:BQ25"/>
    <mergeCell ref="A26:K26"/>
    <mergeCell ref="L26:O26"/>
    <mergeCell ref="Q26:U26"/>
    <mergeCell ref="X26:AA26"/>
    <mergeCell ref="AD26:AH26"/>
    <mergeCell ref="AK25:AN25"/>
    <mergeCell ref="AQ25:AU25"/>
    <mergeCell ref="A27:K27"/>
    <mergeCell ref="L27:O27"/>
    <mergeCell ref="Q27:U27"/>
    <mergeCell ref="X27:AA27"/>
    <mergeCell ref="AX25:BB25"/>
    <mergeCell ref="BE25:BH25"/>
    <mergeCell ref="BE26:BH26"/>
    <mergeCell ref="BK26:BQ26"/>
    <mergeCell ref="A28:K28"/>
    <mergeCell ref="L28:O29"/>
    <mergeCell ref="A29:K29"/>
    <mergeCell ref="Q29:U29"/>
    <mergeCell ref="X29:AA29"/>
    <mergeCell ref="AK26:AN26"/>
    <mergeCell ref="AQ26:AU26"/>
    <mergeCell ref="AX26:BB26"/>
    <mergeCell ref="AD29:AH29"/>
    <mergeCell ref="AD27:AH27"/>
    <mergeCell ref="BK27:BQ27"/>
    <mergeCell ref="AK29:AN29"/>
    <mergeCell ref="AQ29:AU29"/>
    <mergeCell ref="AX29:BB29"/>
    <mergeCell ref="AK27:AN27"/>
    <mergeCell ref="AQ27:AU27"/>
    <mergeCell ref="AX27:BB27"/>
    <mergeCell ref="BE27:BH27"/>
    <mergeCell ref="BE30:BH30"/>
    <mergeCell ref="BK30:BQ30"/>
    <mergeCell ref="BE29:BH29"/>
    <mergeCell ref="BK29:BQ29"/>
    <mergeCell ref="AC33:AI33"/>
    <mergeCell ref="AJ33:AO33"/>
    <mergeCell ref="Q30:U30"/>
    <mergeCell ref="X30:AA30"/>
    <mergeCell ref="AD30:AH30"/>
    <mergeCell ref="AK30:AN30"/>
    <mergeCell ref="Q34:U34"/>
    <mergeCell ref="X34:AA34"/>
    <mergeCell ref="A33:K33"/>
    <mergeCell ref="L33:O33"/>
    <mergeCell ref="P33:V33"/>
    <mergeCell ref="W33:AB33"/>
    <mergeCell ref="AQ34:AU34"/>
    <mergeCell ref="AX34:BB34"/>
    <mergeCell ref="A30:K30"/>
    <mergeCell ref="L30:O30"/>
    <mergeCell ref="AD34:AH34"/>
    <mergeCell ref="AK34:AN34"/>
    <mergeCell ref="AQ30:AU30"/>
    <mergeCell ref="AX30:BB30"/>
    <mergeCell ref="A34:K34"/>
    <mergeCell ref="L34:O34"/>
    <mergeCell ref="AP33:AV33"/>
    <mergeCell ref="AW33:BC33"/>
    <mergeCell ref="BD33:BI33"/>
    <mergeCell ref="BJ33:BR33"/>
    <mergeCell ref="BE34:BH34"/>
    <mergeCell ref="BK34:BQ34"/>
    <mergeCell ref="BE35:BH35"/>
    <mergeCell ref="BK35:BQ35"/>
    <mergeCell ref="AQ35:AU35"/>
    <mergeCell ref="AX35:BB35"/>
    <mergeCell ref="A37:K37"/>
    <mergeCell ref="L37:O37"/>
    <mergeCell ref="Q37:U37"/>
    <mergeCell ref="X37:AA37"/>
    <mergeCell ref="A36:K36"/>
    <mergeCell ref="L36:O36"/>
    <mergeCell ref="Q36:U36"/>
    <mergeCell ref="X36:AA36"/>
    <mergeCell ref="A35:K35"/>
    <mergeCell ref="L35:O35"/>
    <mergeCell ref="AD37:AH37"/>
    <mergeCell ref="AK37:AN37"/>
    <mergeCell ref="AD36:AH36"/>
    <mergeCell ref="AK36:AN36"/>
    <mergeCell ref="Q35:U35"/>
    <mergeCell ref="X35:AA35"/>
    <mergeCell ref="AD35:AH35"/>
    <mergeCell ref="AK35:AN35"/>
    <mergeCell ref="A38:K38"/>
    <mergeCell ref="L38:O39"/>
    <mergeCell ref="BK38:BQ38"/>
    <mergeCell ref="A39:K39"/>
    <mergeCell ref="Q39:U39"/>
    <mergeCell ref="X39:AA39"/>
    <mergeCell ref="AQ36:AU36"/>
    <mergeCell ref="AX36:BB36"/>
    <mergeCell ref="BE36:BH36"/>
    <mergeCell ref="BK36:BQ36"/>
    <mergeCell ref="AQ39:AU39"/>
    <mergeCell ref="AX39:BB39"/>
    <mergeCell ref="BE39:BH39"/>
    <mergeCell ref="BK39:BQ39"/>
    <mergeCell ref="AQ37:AU37"/>
    <mergeCell ref="AX37:BB37"/>
    <mergeCell ref="BE37:BH37"/>
    <mergeCell ref="BK37:BQ37"/>
    <mergeCell ref="A40:K40"/>
    <mergeCell ref="L40:O40"/>
    <mergeCell ref="Q40:U40"/>
    <mergeCell ref="X40:AA40"/>
    <mergeCell ref="AD40:AH40"/>
    <mergeCell ref="AK40:AN40"/>
    <mergeCell ref="AD39:AH39"/>
    <mergeCell ref="AK39:AN39"/>
    <mergeCell ref="AQ40:AU40"/>
    <mergeCell ref="AX40:BB40"/>
    <mergeCell ref="AK42:AN42"/>
    <mergeCell ref="AQ42:AU42"/>
    <mergeCell ref="AX42:BB42"/>
    <mergeCell ref="A41:K41"/>
    <mergeCell ref="L41:O42"/>
    <mergeCell ref="A42:K42"/>
    <mergeCell ref="Q42:U42"/>
    <mergeCell ref="BE40:BH40"/>
    <mergeCell ref="BK40:BQ40"/>
    <mergeCell ref="BK42:BQ42"/>
    <mergeCell ref="A43:K43"/>
    <mergeCell ref="L43:O43"/>
    <mergeCell ref="Q43:U43"/>
    <mergeCell ref="X43:AA43"/>
    <mergeCell ref="AD43:AH43"/>
    <mergeCell ref="X42:AA42"/>
    <mergeCell ref="AD42:AH42"/>
    <mergeCell ref="BE42:BH42"/>
    <mergeCell ref="BK43:BQ43"/>
    <mergeCell ref="A44:K44"/>
    <mergeCell ref="L44:O44"/>
    <mergeCell ref="Q44:U44"/>
    <mergeCell ref="X44:AA44"/>
    <mergeCell ref="AD44:AH44"/>
    <mergeCell ref="AK43:AN43"/>
    <mergeCell ref="AQ43:AU43"/>
    <mergeCell ref="AX43:BB43"/>
    <mergeCell ref="BE43:BH43"/>
    <mergeCell ref="BK44:BQ44"/>
    <mergeCell ref="A45:K45"/>
    <mergeCell ref="L45:O45"/>
    <mergeCell ref="Q45:U45"/>
    <mergeCell ref="X45:AA45"/>
    <mergeCell ref="AD45:AH45"/>
    <mergeCell ref="AK44:AN44"/>
    <mergeCell ref="AQ44:AU44"/>
    <mergeCell ref="AX44:BB44"/>
    <mergeCell ref="BE44:BH44"/>
    <mergeCell ref="BK45:BQ45"/>
    <mergeCell ref="A46:K46"/>
    <mergeCell ref="L46:O46"/>
    <mergeCell ref="Q46:U46"/>
    <mergeCell ref="X46:AA46"/>
    <mergeCell ref="AD46:AH46"/>
    <mergeCell ref="AK45:AN45"/>
    <mergeCell ref="AQ45:AU45"/>
    <mergeCell ref="AX45:BB45"/>
    <mergeCell ref="BE45:BH45"/>
    <mergeCell ref="BK46:BQ46"/>
    <mergeCell ref="A47:K47"/>
    <mergeCell ref="L47:O47"/>
    <mergeCell ref="Q47:U47"/>
    <mergeCell ref="X47:AA47"/>
    <mergeCell ref="AD47:AH47"/>
    <mergeCell ref="AK46:AN46"/>
    <mergeCell ref="AQ46:AU46"/>
    <mergeCell ref="AX46:BB46"/>
    <mergeCell ref="BE46:BH46"/>
    <mergeCell ref="BK47:BQ47"/>
    <mergeCell ref="A48:K48"/>
    <mergeCell ref="L48:O48"/>
    <mergeCell ref="Q48:U48"/>
    <mergeCell ref="X48:AA48"/>
    <mergeCell ref="AD48:AH48"/>
    <mergeCell ref="AK47:AN47"/>
    <mergeCell ref="AQ47:AU47"/>
    <mergeCell ref="AX47:BB47"/>
    <mergeCell ref="BE47:BH47"/>
    <mergeCell ref="BK48:BQ48"/>
    <mergeCell ref="A49:K49"/>
    <mergeCell ref="L49:O49"/>
    <mergeCell ref="Q49:U49"/>
    <mergeCell ref="X49:AA49"/>
    <mergeCell ref="AD49:AH49"/>
    <mergeCell ref="AK48:AN48"/>
    <mergeCell ref="AQ48:AU48"/>
    <mergeCell ref="AX48:BB48"/>
    <mergeCell ref="BE48:BH48"/>
    <mergeCell ref="BK49:BQ49"/>
    <mergeCell ref="A50:K50"/>
    <mergeCell ref="L50:O51"/>
    <mergeCell ref="P50:P51"/>
    <mergeCell ref="Q50:U51"/>
    <mergeCell ref="V50:V51"/>
    <mergeCell ref="AK49:AN49"/>
    <mergeCell ref="AQ49:AU49"/>
    <mergeCell ref="AX49:BB49"/>
    <mergeCell ref="BE49:BH49"/>
    <mergeCell ref="AV50:AV51"/>
    <mergeCell ref="W50:W51"/>
    <mergeCell ref="X50:AA51"/>
    <mergeCell ref="AB50:AB51"/>
    <mergeCell ref="AC50:AC51"/>
    <mergeCell ref="AD50:AH51"/>
    <mergeCell ref="AI50:AI51"/>
    <mergeCell ref="BK50:BQ51"/>
    <mergeCell ref="BR50:BR51"/>
    <mergeCell ref="A51:K51"/>
    <mergeCell ref="B53:L53"/>
    <mergeCell ref="R53:AF53"/>
    <mergeCell ref="AW50:AW51"/>
    <mergeCell ref="AX50:BB51"/>
    <mergeCell ref="BC50:BC51"/>
    <mergeCell ref="BD50:BD51"/>
    <mergeCell ref="BE50:BH51"/>
    <mergeCell ref="R54:AF54"/>
    <mergeCell ref="B55:N55"/>
    <mergeCell ref="R55:AF55"/>
    <mergeCell ref="BJ50:BJ51"/>
    <mergeCell ref="BI50:BI51"/>
    <mergeCell ref="AJ50:AJ51"/>
    <mergeCell ref="AK50:AN51"/>
    <mergeCell ref="AO50:AO51"/>
    <mergeCell ref="AP50:AP51"/>
    <mergeCell ref="AQ50:AU51"/>
  </mergeCells>
  <conditionalFormatting sqref="P14:BR51">
    <cfRule type="cellIs" priority="1" dxfId="2" operator="equal" stopIfTrue="1">
      <formula>0</formula>
    </cfRule>
  </conditionalFormatting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Елена</cp:lastModifiedBy>
  <cp:lastPrinted>2016-02-08T15:18:34Z</cp:lastPrinted>
  <dcterms:created xsi:type="dcterms:W3CDTF">2013-03-11T08:56:37Z</dcterms:created>
  <dcterms:modified xsi:type="dcterms:W3CDTF">2016-02-18T15:00:34Z</dcterms:modified>
  <cp:category/>
  <cp:version/>
  <cp:contentType/>
  <cp:contentStatus/>
</cp:coreProperties>
</file>